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Таблица Спартакиада 2023" sheetId="1" r:id="rId1"/>
  </sheets>
  <definedNames>
    <definedName name="_xlnm._FilterDatabase" localSheetId="0" hidden="1">'Таблица Спартакиада 2023'!$A$2:$AW$72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/>
  <c r="I5" l="1"/>
  <c r="I6" s="1"/>
  <c r="I7" s="1"/>
  <c r="I8" s="1"/>
  <c r="I9" s="1"/>
  <c r="I10" s="1"/>
  <c r="I11" s="1"/>
  <c r="I12" s="1"/>
  <c r="I13" s="1"/>
  <c r="I14" s="1"/>
  <c r="I15" s="1"/>
  <c r="I16" s="1"/>
  <c r="I17" s="1"/>
  <c r="H5"/>
  <c r="H6" s="1"/>
  <c r="H7" s="1"/>
  <c r="H8" s="1"/>
  <c r="H9" s="1"/>
  <c r="H10" s="1"/>
  <c r="H11" s="1"/>
  <c r="H12" s="1"/>
  <c r="H13" s="1"/>
  <c r="H14" s="1"/>
  <c r="H15" s="1"/>
  <c r="H16" s="1"/>
  <c r="H17" s="1"/>
  <c r="AW70" l="1"/>
  <c r="AU70"/>
  <c r="AS70"/>
  <c r="AQ70"/>
  <c r="AO70"/>
  <c r="AM70"/>
  <c r="AK70"/>
  <c r="AI70"/>
  <c r="AG70"/>
  <c r="AE70"/>
  <c r="AC70"/>
  <c r="AA70"/>
  <c r="Y70"/>
  <c r="W70"/>
  <c r="U70"/>
  <c r="S70"/>
  <c r="Q70"/>
  <c r="M70"/>
  <c r="AW69"/>
  <c r="AU69"/>
  <c r="AS69"/>
  <c r="AQ69"/>
  <c r="AO69"/>
  <c r="AM69"/>
  <c r="AK69"/>
  <c r="AI69"/>
  <c r="AG69"/>
  <c r="AE69"/>
  <c r="AC69"/>
  <c r="AA69"/>
  <c r="Y69"/>
  <c r="W69"/>
  <c r="U69"/>
  <c r="S69"/>
  <c r="Q69"/>
  <c r="M69"/>
  <c r="K69"/>
  <c r="Q54"/>
  <c r="Q48"/>
  <c r="AW48"/>
  <c r="O48"/>
  <c r="K48"/>
  <c r="AW30"/>
  <c r="AU30"/>
  <c r="AS30"/>
  <c r="AQ30"/>
  <c r="AO30"/>
  <c r="AM30"/>
  <c r="AK30"/>
  <c r="AI30"/>
  <c r="AG30"/>
  <c r="AE30"/>
  <c r="AC30"/>
  <c r="AA30"/>
  <c r="Y30"/>
  <c r="W30"/>
  <c r="U30"/>
  <c r="S30"/>
  <c r="K45"/>
  <c r="K46"/>
  <c r="AW46"/>
  <c r="AU46"/>
  <c r="AS46"/>
  <c r="AQ46"/>
  <c r="AO46"/>
  <c r="AM46"/>
  <c r="AK46"/>
  <c r="AI46"/>
  <c r="AG46"/>
  <c r="AE46"/>
  <c r="AC46"/>
  <c r="AA46"/>
  <c r="Y46"/>
  <c r="W46"/>
  <c r="U46"/>
  <c r="S46"/>
  <c r="Q46"/>
  <c r="O46"/>
  <c r="M46"/>
  <c r="AW43"/>
  <c r="AU43"/>
  <c r="AS43"/>
  <c r="AQ43"/>
  <c r="AO43"/>
  <c r="AM43"/>
  <c r="AK43"/>
  <c r="AI43"/>
  <c r="AG43"/>
  <c r="AE43"/>
  <c r="AC43"/>
  <c r="AA43"/>
  <c r="Y43"/>
  <c r="W43"/>
  <c r="U43"/>
  <c r="S43"/>
  <c r="Q43"/>
  <c r="O43"/>
  <c r="M43"/>
  <c r="K43"/>
  <c r="Q53"/>
  <c r="F70" l="1"/>
  <c r="D70" s="1"/>
  <c r="F69"/>
  <c r="D69" s="1"/>
  <c r="F48"/>
  <c r="D48" s="1"/>
  <c r="F30"/>
  <c r="D30" s="1"/>
  <c r="F46"/>
  <c r="F43"/>
  <c r="D43" s="1"/>
  <c r="D46" l="1"/>
  <c r="K67" l="1"/>
  <c r="F67" s="1"/>
  <c r="D67" l="1"/>
  <c r="M45" l="1"/>
  <c r="M53" l="1"/>
  <c r="AW53"/>
  <c r="O53"/>
  <c r="K53"/>
  <c r="K52"/>
  <c r="AW52"/>
  <c r="AU52"/>
  <c r="AS52"/>
  <c r="AQ52"/>
  <c r="AO52"/>
  <c r="AM52"/>
  <c r="AK52"/>
  <c r="AI52"/>
  <c r="AG52"/>
  <c r="AE52"/>
  <c r="AC52"/>
  <c r="AA52"/>
  <c r="Y52"/>
  <c r="W52"/>
  <c r="U52"/>
  <c r="S52"/>
  <c r="Q52"/>
  <c r="O52"/>
  <c r="M52"/>
  <c r="AW45"/>
  <c r="AU45"/>
  <c r="AS45"/>
  <c r="AQ45"/>
  <c r="AO45"/>
  <c r="AM45"/>
  <c r="AK45"/>
  <c r="AI45"/>
  <c r="AG45"/>
  <c r="AE45"/>
  <c r="AC45"/>
  <c r="AA45"/>
  <c r="Y45"/>
  <c r="W45"/>
  <c r="U45"/>
  <c r="S45"/>
  <c r="Q45"/>
  <c r="O45"/>
  <c r="K57"/>
  <c r="O58"/>
  <c r="AW58"/>
  <c r="AU58"/>
  <c r="AS58"/>
  <c r="AQ58"/>
  <c r="AO58"/>
  <c r="AM58"/>
  <c r="AK58"/>
  <c r="AI58"/>
  <c r="AG58"/>
  <c r="AE58"/>
  <c r="AC58"/>
  <c r="AA58"/>
  <c r="Y58"/>
  <c r="W58"/>
  <c r="U58"/>
  <c r="S58"/>
  <c r="Q58"/>
  <c r="M58"/>
  <c r="AW47"/>
  <c r="AU47"/>
  <c r="AS47"/>
  <c r="AQ47"/>
  <c r="AO47"/>
  <c r="AM47"/>
  <c r="AK47"/>
  <c r="AI47"/>
  <c r="AG47"/>
  <c r="AE47"/>
  <c r="AC47"/>
  <c r="AA47"/>
  <c r="Y47"/>
  <c r="W47"/>
  <c r="U47"/>
  <c r="S47"/>
  <c r="Q47"/>
  <c r="O47"/>
  <c r="M47"/>
  <c r="AW60"/>
  <c r="AU60"/>
  <c r="AS60"/>
  <c r="AQ60"/>
  <c r="AO60"/>
  <c r="AM60"/>
  <c r="AK60"/>
  <c r="AI60"/>
  <c r="AG60"/>
  <c r="AE60"/>
  <c r="AC60"/>
  <c r="AA60"/>
  <c r="Y60"/>
  <c r="W60"/>
  <c r="U60"/>
  <c r="S60"/>
  <c r="Q60"/>
  <c r="M60"/>
  <c r="O55"/>
  <c r="O56"/>
  <c r="O59"/>
  <c r="O51"/>
  <c r="O50"/>
  <c r="O62"/>
  <c r="O61"/>
  <c r="O63"/>
  <c r="O64"/>
  <c r="O65"/>
  <c r="O66"/>
  <c r="O68"/>
  <c r="O54"/>
  <c r="M28"/>
  <c r="F53" l="1"/>
  <c r="D53" s="1"/>
  <c r="F52"/>
  <c r="D52" s="1"/>
  <c r="F45"/>
  <c r="F58"/>
  <c r="D58" s="1"/>
  <c r="F47"/>
  <c r="D47" s="1"/>
  <c r="F60"/>
  <c r="D60" s="1"/>
  <c r="D45" l="1"/>
  <c r="K9"/>
  <c r="K28" l="1"/>
  <c r="AW28"/>
  <c r="AU28"/>
  <c r="AS28"/>
  <c r="AQ28"/>
  <c r="AO28"/>
  <c r="AM28"/>
  <c r="AK28"/>
  <c r="AI28"/>
  <c r="AG28"/>
  <c r="AE28"/>
  <c r="AC28"/>
  <c r="AA28"/>
  <c r="Y28"/>
  <c r="W28"/>
  <c r="U28"/>
  <c r="S28"/>
  <c r="Q28"/>
  <c r="F28" l="1"/>
  <c r="D28" s="1"/>
  <c r="M50"/>
  <c r="K50"/>
  <c r="K51" l="1"/>
  <c r="AW24" l="1"/>
  <c r="AU24"/>
  <c r="AS24"/>
  <c r="AQ24"/>
  <c r="AO24"/>
  <c r="AM24"/>
  <c r="AK24"/>
  <c r="AI24"/>
  <c r="AG24"/>
  <c r="AE24"/>
  <c r="AC24"/>
  <c r="AA24"/>
  <c r="Y24"/>
  <c r="W24"/>
  <c r="U24"/>
  <c r="S24"/>
  <c r="Q24"/>
  <c r="O24"/>
  <c r="M24"/>
  <c r="K24"/>
  <c r="M49"/>
  <c r="M56"/>
  <c r="M57"/>
  <c r="M62"/>
  <c r="M68"/>
  <c r="M13"/>
  <c r="M33"/>
  <c r="M71"/>
  <c r="M63"/>
  <c r="AW59"/>
  <c r="AU59"/>
  <c r="AS59"/>
  <c r="AQ59"/>
  <c r="AO59"/>
  <c r="AM59"/>
  <c r="AK59"/>
  <c r="AI59"/>
  <c r="AG59"/>
  <c r="AE59"/>
  <c r="AC59"/>
  <c r="AA59"/>
  <c r="Y59"/>
  <c r="W59"/>
  <c r="U59"/>
  <c r="S59"/>
  <c r="Q59"/>
  <c r="M55"/>
  <c r="AW29"/>
  <c r="AU29"/>
  <c r="AS29"/>
  <c r="AQ29"/>
  <c r="AO29"/>
  <c r="AM29"/>
  <c r="AK29"/>
  <c r="AI29"/>
  <c r="AG29"/>
  <c r="AE29"/>
  <c r="AC29"/>
  <c r="AA29"/>
  <c r="Y29"/>
  <c r="W29"/>
  <c r="U29"/>
  <c r="S29"/>
  <c r="O29"/>
  <c r="M29"/>
  <c r="AW23"/>
  <c r="AU23"/>
  <c r="AS23"/>
  <c r="AQ23"/>
  <c r="AO23"/>
  <c r="AM23"/>
  <c r="AK23"/>
  <c r="AI23"/>
  <c r="AG23"/>
  <c r="AE23"/>
  <c r="AC23"/>
  <c r="AA23"/>
  <c r="Y23"/>
  <c r="W23"/>
  <c r="U23"/>
  <c r="S23"/>
  <c r="Q23"/>
  <c r="M31"/>
  <c r="AW9"/>
  <c r="AU9"/>
  <c r="AS9"/>
  <c r="AQ9"/>
  <c r="AO9"/>
  <c r="AM9"/>
  <c r="AK9"/>
  <c r="AI9"/>
  <c r="AG9"/>
  <c r="AE9"/>
  <c r="AC9"/>
  <c r="AA9"/>
  <c r="Y9"/>
  <c r="W9"/>
  <c r="U9"/>
  <c r="S9"/>
  <c r="Q9"/>
  <c r="O9"/>
  <c r="F29" l="1"/>
  <c r="D29" s="1"/>
  <c r="F23"/>
  <c r="D23" s="1"/>
  <c r="F24"/>
  <c r="D24" s="1"/>
  <c r="F59"/>
  <c r="D59" s="1"/>
  <c r="F9"/>
  <c r="D9" s="1"/>
  <c r="K55"/>
  <c r="AW55"/>
  <c r="AU55"/>
  <c r="AS55"/>
  <c r="AQ55"/>
  <c r="AO55"/>
  <c r="AM55"/>
  <c r="AK55"/>
  <c r="AI55"/>
  <c r="AG55"/>
  <c r="AE55"/>
  <c r="AC55"/>
  <c r="AA55"/>
  <c r="Y55"/>
  <c r="W55"/>
  <c r="U55"/>
  <c r="S55"/>
  <c r="Q55"/>
  <c r="K32"/>
  <c r="K33"/>
  <c r="AW33"/>
  <c r="AU33"/>
  <c r="AS33"/>
  <c r="AQ33"/>
  <c r="AO33"/>
  <c r="AM33"/>
  <c r="AK33"/>
  <c r="AI33"/>
  <c r="AG33"/>
  <c r="AE33"/>
  <c r="AC33"/>
  <c r="AA33"/>
  <c r="Y33"/>
  <c r="W33"/>
  <c r="U33"/>
  <c r="S33"/>
  <c r="Q33"/>
  <c r="O33"/>
  <c r="AW32"/>
  <c r="AU32"/>
  <c r="AS32"/>
  <c r="AQ32"/>
  <c r="AO32"/>
  <c r="AM32"/>
  <c r="AK32"/>
  <c r="AI32"/>
  <c r="AG32"/>
  <c r="AE32"/>
  <c r="AC32"/>
  <c r="AA32"/>
  <c r="Y32"/>
  <c r="W32"/>
  <c r="U32"/>
  <c r="S32"/>
  <c r="Q32"/>
  <c r="O32"/>
  <c r="K35"/>
  <c r="K34"/>
  <c r="AW35"/>
  <c r="AU35"/>
  <c r="AS35"/>
  <c r="AQ35"/>
  <c r="AO35"/>
  <c r="AM35"/>
  <c r="AK35"/>
  <c r="AI35"/>
  <c r="AG35"/>
  <c r="AE35"/>
  <c r="AC35"/>
  <c r="AA35"/>
  <c r="Y35"/>
  <c r="W35"/>
  <c r="U35"/>
  <c r="S35"/>
  <c r="Q35"/>
  <c r="M35"/>
  <c r="AW26"/>
  <c r="AU26"/>
  <c r="AS26"/>
  <c r="AQ26"/>
  <c r="AO26"/>
  <c r="AM26"/>
  <c r="AK26"/>
  <c r="AI26"/>
  <c r="AG26"/>
  <c r="AE26"/>
  <c r="AC26"/>
  <c r="AA26"/>
  <c r="Y26"/>
  <c r="W26"/>
  <c r="U26"/>
  <c r="S26"/>
  <c r="Q26"/>
  <c r="AW34"/>
  <c r="AU34"/>
  <c r="AS34"/>
  <c r="AQ34"/>
  <c r="AO34"/>
  <c r="AM34"/>
  <c r="AK34"/>
  <c r="AI34"/>
  <c r="AG34"/>
  <c r="AE34"/>
  <c r="AC34"/>
  <c r="AA34"/>
  <c r="Y34"/>
  <c r="W34"/>
  <c r="U34"/>
  <c r="S34"/>
  <c r="Q34"/>
  <c r="O34"/>
  <c r="M34"/>
  <c r="AW31"/>
  <c r="AU31"/>
  <c r="AS31"/>
  <c r="AQ31"/>
  <c r="AO31"/>
  <c r="AM31"/>
  <c r="AK31"/>
  <c r="AI31"/>
  <c r="AG31"/>
  <c r="AE31"/>
  <c r="AC31"/>
  <c r="AA31"/>
  <c r="Y31"/>
  <c r="W31"/>
  <c r="U31"/>
  <c r="S31"/>
  <c r="O31"/>
  <c r="K31"/>
  <c r="F55" l="1"/>
  <c r="D55" s="1"/>
  <c r="F33"/>
  <c r="D33" s="1"/>
  <c r="F32"/>
  <c r="D32" s="1"/>
  <c r="F34"/>
  <c r="D34" s="1"/>
  <c r="F35"/>
  <c r="D35" s="1"/>
  <c r="F26"/>
  <c r="D26" s="1"/>
  <c r="F31"/>
  <c r="D31" s="1"/>
  <c r="K71"/>
  <c r="E22" l="1"/>
  <c r="E30"/>
  <c r="E38"/>
  <c r="E40"/>
  <c r="E19"/>
  <c r="E35"/>
  <c r="E21"/>
  <c r="E23"/>
  <c r="E31"/>
  <c r="E39"/>
  <c r="E24"/>
  <c r="E33"/>
  <c r="E26"/>
  <c r="E20"/>
  <c r="E29"/>
  <c r="E32"/>
  <c r="E28"/>
  <c r="E25"/>
  <c r="E34"/>
  <c r="E36"/>
  <c r="E27"/>
  <c r="E37"/>
  <c r="AU72"/>
  <c r="AS72"/>
  <c r="AQ72"/>
  <c r="AO72"/>
  <c r="AM72"/>
  <c r="AK72"/>
  <c r="AI72"/>
  <c r="AG72"/>
  <c r="AE72"/>
  <c r="AC72"/>
  <c r="AA72"/>
  <c r="Y72"/>
  <c r="W72"/>
  <c r="U72"/>
  <c r="S72"/>
  <c r="Q72"/>
  <c r="O72"/>
  <c r="M72"/>
  <c r="K72"/>
  <c r="AW72"/>
  <c r="AU64"/>
  <c r="AS64"/>
  <c r="AQ64"/>
  <c r="AO64"/>
  <c r="AM64"/>
  <c r="AK64"/>
  <c r="AI64"/>
  <c r="AG64"/>
  <c r="AE64"/>
  <c r="AC64"/>
  <c r="AA64"/>
  <c r="Y64"/>
  <c r="W64"/>
  <c r="U64"/>
  <c r="S64"/>
  <c r="Q64"/>
  <c r="M64"/>
  <c r="K64"/>
  <c r="AW64"/>
  <c r="AU68"/>
  <c r="AS68"/>
  <c r="AQ68"/>
  <c r="AO68"/>
  <c r="AM68"/>
  <c r="AK68"/>
  <c r="AI68"/>
  <c r="AG68"/>
  <c r="AE68"/>
  <c r="AC68"/>
  <c r="AA68"/>
  <c r="Y68"/>
  <c r="W68"/>
  <c r="U68"/>
  <c r="S68"/>
  <c r="Q68"/>
  <c r="AW68"/>
  <c r="AU65"/>
  <c r="AS65"/>
  <c r="AQ65"/>
  <c r="AO65"/>
  <c r="AM65"/>
  <c r="AK65"/>
  <c r="AI65"/>
  <c r="AG65"/>
  <c r="AE65"/>
  <c r="AC65"/>
  <c r="AA65"/>
  <c r="Y65"/>
  <c r="W65"/>
  <c r="U65"/>
  <c r="S65"/>
  <c r="Q65"/>
  <c r="M65"/>
  <c r="K65"/>
  <c r="AW65"/>
  <c r="AU66"/>
  <c r="AS66"/>
  <c r="AQ66"/>
  <c r="AO66"/>
  <c r="AM66"/>
  <c r="AK66"/>
  <c r="AI66"/>
  <c r="AG66"/>
  <c r="AE66"/>
  <c r="AC66"/>
  <c r="AA66"/>
  <c r="Y66"/>
  <c r="W66"/>
  <c r="U66"/>
  <c r="S66"/>
  <c r="Q66"/>
  <c r="M66"/>
  <c r="K66"/>
  <c r="AW66"/>
  <c r="AU71"/>
  <c r="AS71"/>
  <c r="AQ71"/>
  <c r="AO71"/>
  <c r="AM71"/>
  <c r="AK71"/>
  <c r="AI71"/>
  <c r="AG71"/>
  <c r="AE71"/>
  <c r="AC71"/>
  <c r="AA71"/>
  <c r="Y71"/>
  <c r="W71"/>
  <c r="U71"/>
  <c r="S71"/>
  <c r="Q71"/>
  <c r="AW71"/>
  <c r="AU63"/>
  <c r="AS63"/>
  <c r="AQ63"/>
  <c r="AO63"/>
  <c r="AM63"/>
  <c r="AK63"/>
  <c r="AI63"/>
  <c r="AG63"/>
  <c r="AE63"/>
  <c r="AC63"/>
  <c r="AA63"/>
  <c r="Y63"/>
  <c r="W63"/>
  <c r="U63"/>
  <c r="S63"/>
  <c r="Q63"/>
  <c r="K63"/>
  <c r="AW63"/>
  <c r="AU50"/>
  <c r="AS50"/>
  <c r="AQ50"/>
  <c r="AO50"/>
  <c r="AM50"/>
  <c r="AK50"/>
  <c r="AI50"/>
  <c r="AG50"/>
  <c r="AE50"/>
  <c r="AC50"/>
  <c r="AA50"/>
  <c r="Y50"/>
  <c r="W50"/>
  <c r="U50"/>
  <c r="S50"/>
  <c r="Q50"/>
  <c r="AW50"/>
  <c r="AU51"/>
  <c r="AS51"/>
  <c r="AQ51"/>
  <c r="AO51"/>
  <c r="AM51"/>
  <c r="AK51"/>
  <c r="AI51"/>
  <c r="AG51"/>
  <c r="AE51"/>
  <c r="AC51"/>
  <c r="AA51"/>
  <c r="Y51"/>
  <c r="W51"/>
  <c r="U51"/>
  <c r="S51"/>
  <c r="Q51"/>
  <c r="M51"/>
  <c r="AW51"/>
  <c r="AU42"/>
  <c r="AS42"/>
  <c r="AQ42"/>
  <c r="AO42"/>
  <c r="AM42"/>
  <c r="AK42"/>
  <c r="AI42"/>
  <c r="AG42"/>
  <c r="AE42"/>
  <c r="AC42"/>
  <c r="AA42"/>
  <c r="Y42"/>
  <c r="W42"/>
  <c r="U42"/>
  <c r="S42"/>
  <c r="Q42"/>
  <c r="O42"/>
  <c r="M42"/>
  <c r="K42"/>
  <c r="AW42"/>
  <c r="AU56"/>
  <c r="AS56"/>
  <c r="AQ56"/>
  <c r="AO56"/>
  <c r="AM56"/>
  <c r="AK56"/>
  <c r="AI56"/>
  <c r="AG56"/>
  <c r="AE56"/>
  <c r="AC56"/>
  <c r="AA56"/>
  <c r="Y56"/>
  <c r="W56"/>
  <c r="U56"/>
  <c r="S56"/>
  <c r="Q56"/>
  <c r="AW56"/>
  <c r="K54"/>
  <c r="AW54"/>
  <c r="AU49"/>
  <c r="AS49"/>
  <c r="AQ49"/>
  <c r="AO49"/>
  <c r="AM49"/>
  <c r="AK49"/>
  <c r="AI49"/>
  <c r="AG49"/>
  <c r="AE49"/>
  <c r="AC49"/>
  <c r="AA49"/>
  <c r="Y49"/>
  <c r="W49"/>
  <c r="U49"/>
  <c r="S49"/>
  <c r="K49"/>
  <c r="AW49"/>
  <c r="AU39"/>
  <c r="AS39"/>
  <c r="AQ39"/>
  <c r="AO39"/>
  <c r="AM39"/>
  <c r="AK39"/>
  <c r="AI39"/>
  <c r="AG39"/>
  <c r="AE39"/>
  <c r="AC39"/>
  <c r="AA39"/>
  <c r="Y39"/>
  <c r="W39"/>
  <c r="U39"/>
  <c r="S39"/>
  <c r="Q39"/>
  <c r="O39"/>
  <c r="M39"/>
  <c r="K39"/>
  <c r="AW39"/>
  <c r="AU62"/>
  <c r="AS62"/>
  <c r="AQ62"/>
  <c r="AO62"/>
  <c r="AM62"/>
  <c r="AK62"/>
  <c r="AI62"/>
  <c r="AG62"/>
  <c r="AE62"/>
  <c r="AC62"/>
  <c r="AA62"/>
  <c r="Y62"/>
  <c r="W62"/>
  <c r="U62"/>
  <c r="S62"/>
  <c r="Q62"/>
  <c r="K62"/>
  <c r="AW62"/>
  <c r="AU61"/>
  <c r="AS61"/>
  <c r="AQ61"/>
  <c r="AO61"/>
  <c r="AM61"/>
  <c r="AK61"/>
  <c r="AI61"/>
  <c r="AG61"/>
  <c r="AE61"/>
  <c r="AC61"/>
  <c r="AA61"/>
  <c r="Y61"/>
  <c r="W61"/>
  <c r="U61"/>
  <c r="S61"/>
  <c r="Q61"/>
  <c r="K61"/>
  <c r="AW61"/>
  <c r="AU37"/>
  <c r="AS37"/>
  <c r="AQ37"/>
  <c r="AO37"/>
  <c r="AM37"/>
  <c r="AK37"/>
  <c r="AI37"/>
  <c r="AG37"/>
  <c r="AE37"/>
  <c r="AC37"/>
  <c r="AA37"/>
  <c r="Y37"/>
  <c r="W37"/>
  <c r="U37"/>
  <c r="S37"/>
  <c r="Q37"/>
  <c r="O37"/>
  <c r="M37"/>
  <c r="K37"/>
  <c r="AW37"/>
  <c r="AU40"/>
  <c r="AS40"/>
  <c r="AQ40"/>
  <c r="AO40"/>
  <c r="AM40"/>
  <c r="AK40"/>
  <c r="AI40"/>
  <c r="AG40"/>
  <c r="AE40"/>
  <c r="AC40"/>
  <c r="AA40"/>
  <c r="Y40"/>
  <c r="W40"/>
  <c r="U40"/>
  <c r="S40"/>
  <c r="Q40"/>
  <c r="O40"/>
  <c r="M40"/>
  <c r="K40"/>
  <c r="AW40"/>
  <c r="AU27"/>
  <c r="AS27"/>
  <c r="AQ27"/>
  <c r="AO27"/>
  <c r="AM27"/>
  <c r="AK27"/>
  <c r="AI27"/>
  <c r="AG27"/>
  <c r="AE27"/>
  <c r="AC27"/>
  <c r="AA27"/>
  <c r="Y27"/>
  <c r="W27"/>
  <c r="U27"/>
  <c r="S27"/>
  <c r="Q27"/>
  <c r="O27"/>
  <c r="M27"/>
  <c r="K27"/>
  <c r="AW27"/>
  <c r="AU5"/>
  <c r="AS5"/>
  <c r="AQ5"/>
  <c r="AO5"/>
  <c r="AM5"/>
  <c r="AK5"/>
  <c r="AI5"/>
  <c r="AG5"/>
  <c r="AE5"/>
  <c r="AC5"/>
  <c r="AA5"/>
  <c r="Y5"/>
  <c r="W5"/>
  <c r="U5"/>
  <c r="S5"/>
  <c r="Q5"/>
  <c r="O5"/>
  <c r="M5"/>
  <c r="K5"/>
  <c r="AW5"/>
  <c r="AU15"/>
  <c r="AS15"/>
  <c r="AQ15"/>
  <c r="AO15"/>
  <c r="AM15"/>
  <c r="AK15"/>
  <c r="AI15"/>
  <c r="AG15"/>
  <c r="AE15"/>
  <c r="AC15"/>
  <c r="AA15"/>
  <c r="Y15"/>
  <c r="W15"/>
  <c r="U15"/>
  <c r="S15"/>
  <c r="Q15"/>
  <c r="O15"/>
  <c r="M15"/>
  <c r="K15"/>
  <c r="AW15"/>
  <c r="AU25"/>
  <c r="AS25"/>
  <c r="AQ25"/>
  <c r="AO25"/>
  <c r="AM25"/>
  <c r="AK25"/>
  <c r="AI25"/>
  <c r="AG25"/>
  <c r="AE25"/>
  <c r="AC25"/>
  <c r="AA25"/>
  <c r="Y25"/>
  <c r="W25"/>
  <c r="U25"/>
  <c r="S25"/>
  <c r="Q25"/>
  <c r="O25"/>
  <c r="M25"/>
  <c r="K25"/>
  <c r="AW25"/>
  <c r="AU20"/>
  <c r="AS20"/>
  <c r="AQ20"/>
  <c r="AO20"/>
  <c r="AM20"/>
  <c r="AK20"/>
  <c r="AI20"/>
  <c r="AG20"/>
  <c r="AE20"/>
  <c r="AC20"/>
  <c r="AA20"/>
  <c r="Y20"/>
  <c r="W20"/>
  <c r="U20"/>
  <c r="S20"/>
  <c r="Q20"/>
  <c r="O20"/>
  <c r="M20"/>
  <c r="K20"/>
  <c r="AW20"/>
  <c r="AU44"/>
  <c r="AS44"/>
  <c r="AQ44"/>
  <c r="AO44"/>
  <c r="AM44"/>
  <c r="AK44"/>
  <c r="AI44"/>
  <c r="AG44"/>
  <c r="AE44"/>
  <c r="AC44"/>
  <c r="AA44"/>
  <c r="Y44"/>
  <c r="W44"/>
  <c r="U44"/>
  <c r="S44"/>
  <c r="Q44"/>
  <c r="O44"/>
  <c r="M44"/>
  <c r="K44"/>
  <c r="AW44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AW19"/>
  <c r="AU21"/>
  <c r="AS21"/>
  <c r="AQ21"/>
  <c r="AO21"/>
  <c r="AM21"/>
  <c r="AK21"/>
  <c r="AI21"/>
  <c r="AG21"/>
  <c r="AE21"/>
  <c r="AC21"/>
  <c r="AA21"/>
  <c r="Y21"/>
  <c r="W21"/>
  <c r="U21"/>
  <c r="S21"/>
  <c r="Q21"/>
  <c r="O21"/>
  <c r="M21"/>
  <c r="K21"/>
  <c r="AW21"/>
  <c r="AU38"/>
  <c r="AS38"/>
  <c r="AQ38"/>
  <c r="AO38"/>
  <c r="AM38"/>
  <c r="AK38"/>
  <c r="AI38"/>
  <c r="AG38"/>
  <c r="AE38"/>
  <c r="AC38"/>
  <c r="AA38"/>
  <c r="Y38"/>
  <c r="W38"/>
  <c r="U38"/>
  <c r="S38"/>
  <c r="Q38"/>
  <c r="O38"/>
  <c r="M38"/>
  <c r="AW38"/>
  <c r="AU22"/>
  <c r="AS22"/>
  <c r="AQ22"/>
  <c r="AO22"/>
  <c r="AM22"/>
  <c r="AK22"/>
  <c r="AI22"/>
  <c r="AG22"/>
  <c r="AE22"/>
  <c r="AC22"/>
  <c r="AA22"/>
  <c r="Y22"/>
  <c r="W22"/>
  <c r="U22"/>
  <c r="S22"/>
  <c r="Q22"/>
  <c r="O22"/>
  <c r="M22"/>
  <c r="K22"/>
  <c r="AW22"/>
  <c r="AU16"/>
  <c r="AS16"/>
  <c r="AQ16"/>
  <c r="AO16"/>
  <c r="AM16"/>
  <c r="AK16"/>
  <c r="AI16"/>
  <c r="AG16"/>
  <c r="AE16"/>
  <c r="AC16"/>
  <c r="AA16"/>
  <c r="Y16"/>
  <c r="W16"/>
  <c r="U16"/>
  <c r="S16"/>
  <c r="O16"/>
  <c r="M16"/>
  <c r="AW16"/>
  <c r="AU36"/>
  <c r="AS36"/>
  <c r="AQ36"/>
  <c r="AO36"/>
  <c r="AM36"/>
  <c r="AK36"/>
  <c r="AI36"/>
  <c r="AG36"/>
  <c r="AE36"/>
  <c r="AC36"/>
  <c r="AA36"/>
  <c r="Y36"/>
  <c r="W36"/>
  <c r="U36"/>
  <c r="S36"/>
  <c r="Q36"/>
  <c r="O36"/>
  <c r="M36"/>
  <c r="K36"/>
  <c r="AW36"/>
  <c r="AU17"/>
  <c r="AS17"/>
  <c r="AQ17"/>
  <c r="AO17"/>
  <c r="AM17"/>
  <c r="AK17"/>
  <c r="AI17"/>
  <c r="AG17"/>
  <c r="AE17"/>
  <c r="AC17"/>
  <c r="AA17"/>
  <c r="Y17"/>
  <c r="W17"/>
  <c r="U17"/>
  <c r="S17"/>
  <c r="Q17"/>
  <c r="O17"/>
  <c r="M17"/>
  <c r="K17"/>
  <c r="AW17"/>
  <c r="AU14"/>
  <c r="AS14"/>
  <c r="AQ14"/>
  <c r="AO14"/>
  <c r="AM14"/>
  <c r="AK14"/>
  <c r="AI14"/>
  <c r="AG14"/>
  <c r="AE14"/>
  <c r="AC14"/>
  <c r="AA14"/>
  <c r="Y14"/>
  <c r="W14"/>
  <c r="U14"/>
  <c r="S14"/>
  <c r="Q14"/>
  <c r="O14"/>
  <c r="K14"/>
  <c r="AW14"/>
  <c r="AU10"/>
  <c r="AS10"/>
  <c r="AQ10"/>
  <c r="AO10"/>
  <c r="AM10"/>
  <c r="AK10"/>
  <c r="AI10"/>
  <c r="AG10"/>
  <c r="AE10"/>
  <c r="AC10"/>
  <c r="AA10"/>
  <c r="Y10"/>
  <c r="W10"/>
  <c r="U10"/>
  <c r="S10"/>
  <c r="Q10"/>
  <c r="O10"/>
  <c r="M10"/>
  <c r="K10"/>
  <c r="AW10"/>
  <c r="AU13"/>
  <c r="AS13"/>
  <c r="AQ13"/>
  <c r="AO13"/>
  <c r="AM13"/>
  <c r="AK13"/>
  <c r="AI13"/>
  <c r="AG13"/>
  <c r="AE13"/>
  <c r="AC13"/>
  <c r="AA13"/>
  <c r="Y13"/>
  <c r="W13"/>
  <c r="U13"/>
  <c r="S13"/>
  <c r="Q13"/>
  <c r="O13"/>
  <c r="K13"/>
  <c r="AW13"/>
  <c r="AU57"/>
  <c r="AS57"/>
  <c r="AQ57"/>
  <c r="AO57"/>
  <c r="AM57"/>
  <c r="AK57"/>
  <c r="AI57"/>
  <c r="AG57"/>
  <c r="AE57"/>
  <c r="AC57"/>
  <c r="AA57"/>
  <c r="Y57"/>
  <c r="W57"/>
  <c r="U57"/>
  <c r="S57"/>
  <c r="Q57"/>
  <c r="AW57"/>
  <c r="AU11"/>
  <c r="AS11"/>
  <c r="AQ11"/>
  <c r="AO11"/>
  <c r="AM11"/>
  <c r="AK11"/>
  <c r="AI11"/>
  <c r="AG11"/>
  <c r="AE11"/>
  <c r="AC11"/>
  <c r="AA11"/>
  <c r="Y11"/>
  <c r="W11"/>
  <c r="U11"/>
  <c r="S11"/>
  <c r="Q11"/>
  <c r="O11"/>
  <c r="K11"/>
  <c r="AW11"/>
  <c r="AU7"/>
  <c r="AS7"/>
  <c r="AQ7"/>
  <c r="AO7"/>
  <c r="AM7"/>
  <c r="AK7"/>
  <c r="AI7"/>
  <c r="AG7"/>
  <c r="AE7"/>
  <c r="AC7"/>
  <c r="AA7"/>
  <c r="Y7"/>
  <c r="W7"/>
  <c r="U7"/>
  <c r="S7"/>
  <c r="O7"/>
  <c r="M7"/>
  <c r="K7"/>
  <c r="AW7"/>
  <c r="AU8"/>
  <c r="AS8"/>
  <c r="AQ8"/>
  <c r="AO8"/>
  <c r="AM8"/>
  <c r="AK8"/>
  <c r="AI8"/>
  <c r="AG8"/>
  <c r="AE8"/>
  <c r="AC8"/>
  <c r="AA8"/>
  <c r="Y8"/>
  <c r="W8"/>
  <c r="U8"/>
  <c r="S8"/>
  <c r="Q8"/>
  <c r="O8"/>
  <c r="M8"/>
  <c r="K8"/>
  <c r="AW8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AW12"/>
  <c r="AU6"/>
  <c r="AS6"/>
  <c r="AQ6"/>
  <c r="AO6"/>
  <c r="AM6"/>
  <c r="AK6"/>
  <c r="AI6"/>
  <c r="AG6"/>
  <c r="AE6"/>
  <c r="AC6"/>
  <c r="AA6"/>
  <c r="Y6"/>
  <c r="W6"/>
  <c r="U6"/>
  <c r="S6"/>
  <c r="Q6"/>
  <c r="O6"/>
  <c r="M6"/>
  <c r="K6"/>
  <c r="AW6"/>
  <c r="F5" l="1"/>
  <c r="D5" s="1"/>
  <c r="F54"/>
  <c r="F56"/>
  <c r="D56" s="1"/>
  <c r="F42"/>
  <c r="D42" s="1"/>
  <c r="F50"/>
  <c r="D50" s="1"/>
  <c r="F66"/>
  <c r="D66" s="1"/>
  <c r="F64"/>
  <c r="D64" s="1"/>
  <c r="F49"/>
  <c r="D49" s="1"/>
  <c r="F8"/>
  <c r="D8" s="1"/>
  <c r="F6"/>
  <c r="F44"/>
  <c r="F25"/>
  <c r="D25" s="1"/>
  <c r="F11"/>
  <c r="D11" s="1"/>
  <c r="F57"/>
  <c r="D57" s="1"/>
  <c r="F10"/>
  <c r="D10" s="1"/>
  <c r="F17"/>
  <c r="D17" s="1"/>
  <c r="F16"/>
  <c r="D16" s="1"/>
  <c r="F38"/>
  <c r="D38" s="1"/>
  <c r="F19"/>
  <c r="D19" s="1"/>
  <c r="F27"/>
  <c r="D27" s="1"/>
  <c r="F40"/>
  <c r="D40" s="1"/>
  <c r="F61"/>
  <c r="D61" s="1"/>
  <c r="F39"/>
  <c r="F7"/>
  <c r="D7" s="1"/>
  <c r="F13"/>
  <c r="D13" s="1"/>
  <c r="F14"/>
  <c r="D14" s="1"/>
  <c r="F36"/>
  <c r="D36" s="1"/>
  <c r="F22"/>
  <c r="D22" s="1"/>
  <c r="F15"/>
  <c r="F51"/>
  <c r="D51" s="1"/>
  <c r="F63"/>
  <c r="D63" s="1"/>
  <c r="F68"/>
  <c r="F20"/>
  <c r="D20" s="1"/>
  <c r="F12"/>
  <c r="D12" s="1"/>
  <c r="F71"/>
  <c r="D71" s="1"/>
  <c r="F65"/>
  <c r="D65" s="1"/>
  <c r="F21"/>
  <c r="D21" s="1"/>
  <c r="F37"/>
  <c r="D37" s="1"/>
  <c r="F62"/>
  <c r="D62" s="1"/>
  <c r="G70" l="1"/>
  <c r="G69"/>
  <c r="D54"/>
  <c r="G48"/>
  <c r="D68"/>
  <c r="G30"/>
  <c r="G46"/>
  <c r="G43"/>
  <c r="D44"/>
  <c r="G67"/>
  <c r="G53"/>
  <c r="G52"/>
  <c r="G45"/>
  <c r="G58"/>
  <c r="G60"/>
  <c r="G47"/>
  <c r="G28"/>
  <c r="G24"/>
  <c r="G59"/>
  <c r="G23"/>
  <c r="G29"/>
  <c r="G9"/>
  <c r="G55"/>
  <c r="G33"/>
  <c r="G32"/>
  <c r="G35"/>
  <c r="G26"/>
  <c r="G34"/>
  <c r="D6"/>
  <c r="G31"/>
  <c r="G64"/>
  <c r="G21"/>
  <c r="G39"/>
  <c r="G54"/>
  <c r="G71"/>
  <c r="G40"/>
  <c r="G17"/>
  <c r="G66"/>
  <c r="G20"/>
  <c r="G68"/>
  <c r="G16"/>
  <c r="G63"/>
  <c r="G14"/>
  <c r="G49"/>
  <c r="G8"/>
  <c r="D39"/>
  <c r="G5"/>
  <c r="G19"/>
  <c r="G25"/>
  <c r="G65"/>
  <c r="G51"/>
  <c r="G27"/>
  <c r="G56"/>
  <c r="G62"/>
  <c r="G38"/>
  <c r="G13"/>
  <c r="G37"/>
  <c r="G44"/>
  <c r="G42"/>
  <c r="G12"/>
  <c r="D15"/>
  <c r="E15" s="1"/>
  <c r="G57"/>
  <c r="G15"/>
  <c r="G10"/>
  <c r="G11"/>
  <c r="G22"/>
  <c r="G6"/>
  <c r="G36"/>
  <c r="G7"/>
  <c r="G61"/>
  <c r="G50"/>
  <c r="E10" l="1"/>
  <c r="E13"/>
  <c r="E14"/>
  <c r="E11"/>
  <c r="E12"/>
  <c r="E9"/>
  <c r="E7"/>
  <c r="E5"/>
  <c r="E17"/>
  <c r="E16"/>
  <c r="E8"/>
  <c r="E69"/>
  <c r="E70"/>
  <c r="E48"/>
  <c r="E62"/>
  <c r="E45"/>
  <c r="E43"/>
  <c r="E46"/>
  <c r="E67"/>
  <c r="E53"/>
  <c r="E52"/>
  <c r="E58"/>
  <c r="E47"/>
  <c r="E60"/>
  <c r="E44"/>
  <c r="E6"/>
  <c r="E51"/>
  <c r="E61"/>
  <c r="E59"/>
  <c r="E55"/>
  <c r="E49"/>
  <c r="E71"/>
  <c r="E57"/>
  <c r="E63"/>
  <c r="E50"/>
  <c r="E42"/>
  <c r="E68"/>
  <c r="E64"/>
  <c r="E66"/>
  <c r="E54"/>
  <c r="E65"/>
  <c r="E56"/>
  <c r="H42" l="1"/>
  <c r="H43" s="1"/>
  <c r="H44" s="1"/>
  <c r="H45" s="1"/>
  <c r="H46" l="1"/>
  <c r="H47" s="1"/>
  <c r="H48" l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19" l="1"/>
  <c r="H20" l="1"/>
  <c r="H21" l="1"/>
  <c r="H22" l="1"/>
  <c r="H23" l="1"/>
  <c r="H24" l="1"/>
  <c r="H25" l="1"/>
  <c r="H26" l="1"/>
  <c r="H27" l="1"/>
  <c r="H28" l="1"/>
  <c r="H29" l="1"/>
  <c r="H30" l="1"/>
  <c r="H31" s="1"/>
  <c r="H32" s="1"/>
  <c r="H33" s="1"/>
  <c r="H34" s="1"/>
  <c r="H35" s="1"/>
  <c r="H36" s="1"/>
  <c r="H37" s="1"/>
  <c r="H38" s="1"/>
  <c r="H39" s="1"/>
  <c r="H40" s="1"/>
  <c r="I19" l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</calcChain>
</file>

<file path=xl/sharedStrings.xml><?xml version="1.0" encoding="utf-8"?>
<sst xmlns="http://schemas.openxmlformats.org/spreadsheetml/2006/main" count="212" uniqueCount="130">
  <si>
    <t>Лыжи</t>
  </si>
  <si>
    <t>Пулевая стрельба</t>
  </si>
  <si>
    <t>Настольный теннис</t>
  </si>
  <si>
    <t>Эстафетное плавание</t>
  </si>
  <si>
    <t>Шахматы</t>
  </si>
  <si>
    <t>Волейбол</t>
  </si>
  <si>
    <t>Эстафетный бег 4х100</t>
  </si>
  <si>
    <t>Двоеборье</t>
  </si>
  <si>
    <t>Северная ходьба</t>
  </si>
  <si>
    <t>Бадминтон</t>
  </si>
  <si>
    <t>Миди-Футбол</t>
  </si>
  <si>
    <t>Мини-Футбол</t>
  </si>
  <si>
    <t>Силовое многоборье</t>
  </si>
  <si>
    <t>Городки</t>
  </si>
  <si>
    <t>Спортинг-Компакт</t>
  </si>
  <si>
    <t>Спортивный полиатлон</t>
  </si>
  <si>
    <t>Гиря</t>
  </si>
  <si>
    <t>Дартс</t>
  </si>
  <si>
    <t>Баскетбол</t>
  </si>
  <si>
    <t>Бильярд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</si>
  <si>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</si>
  <si>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</si>
  <si>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</si>
  <si>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</si>
  <si>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</si>
  <si>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</si>
  <si>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</si>
  <si>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</si>
  <si>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</si>
  <si>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УЖДТ</t>
  </si>
  <si>
    <t>ЦДС</t>
  </si>
  <si>
    <t>ЦРМО</t>
  </si>
  <si>
    <t>ЦГП</t>
  </si>
  <si>
    <t>КХП</t>
  </si>
  <si>
    <t>АТУ</t>
  </si>
  <si>
    <t>ЦРПО</t>
  </si>
  <si>
    <t>ЦХПП</t>
  </si>
  <si>
    <t>АГЦ</t>
  </si>
  <si>
    <t>Сталеплавильное производство</t>
  </si>
  <si>
    <t>2-я группа (численность от 250 до 650 человек)</t>
  </si>
  <si>
    <t>ДЦ-2</t>
  </si>
  <si>
    <t>СМТ</t>
  </si>
  <si>
    <t>РЦКО</t>
  </si>
  <si>
    <t>ДЦ-1</t>
  </si>
  <si>
    <t>Кислородный цех</t>
  </si>
  <si>
    <t>ЦВС</t>
  </si>
  <si>
    <t>ЦРСО</t>
  </si>
  <si>
    <t>НЛМК-Инжиниринг</t>
  </si>
  <si>
    <t>ЦЭлС</t>
  </si>
  <si>
    <t>Копровый цех</t>
  </si>
  <si>
    <t>ЦПМШ</t>
  </si>
  <si>
    <t>Цех ТЭЦ</t>
  </si>
  <si>
    <t>Ферросплавный цех</t>
  </si>
  <si>
    <t>ОГЦ</t>
  </si>
  <si>
    <t>3-я группа (численность до 250 человек)</t>
  </si>
  <si>
    <t>Дирекция по персоналу</t>
  </si>
  <si>
    <t>Управление развития ТОиР</t>
  </si>
  <si>
    <t>Дирекция по безопасности</t>
  </si>
  <si>
    <t>ДУЭК</t>
  </si>
  <si>
    <t>ТСЦ</t>
  </si>
  <si>
    <t>Цех УТЭЦ</t>
  </si>
  <si>
    <t>УИП-Урал</t>
  </si>
  <si>
    <t>ДЭП</t>
  </si>
  <si>
    <t>УТЭЦ-2</t>
  </si>
  <si>
    <t>УПР</t>
  </si>
  <si>
    <t>ШПЦ</t>
  </si>
  <si>
    <t>Газовый цех</t>
  </si>
  <si>
    <t>ФН (функциональное направление)</t>
  </si>
  <si>
    <t>Название КОМАНДЫ</t>
  </si>
  <si>
    <t>1-я группа (численность свыше 650 человек)</t>
  </si>
  <si>
    <t>Логистика</t>
  </si>
  <si>
    <t>Аглодоменное производство</t>
  </si>
  <si>
    <t>Прокатное производство</t>
  </si>
  <si>
    <t>Организация и выполнение ТОИР</t>
  </si>
  <si>
    <t>Продажи</t>
  </si>
  <si>
    <t>ФН</t>
  </si>
  <si>
    <t>Инвестиции</t>
  </si>
  <si>
    <t>Дирекция программы крупных проектов</t>
  </si>
  <si>
    <t>Управление персоналом</t>
  </si>
  <si>
    <t>Энергетичское производство</t>
  </si>
  <si>
    <t>Обеспечение безопасности</t>
  </si>
  <si>
    <t>Машиностроительное производство</t>
  </si>
  <si>
    <t>Исследования и разработки</t>
  </si>
  <si>
    <t xml:space="preserve">№ цеха/ ФН </t>
  </si>
  <si>
    <t>МЦСО</t>
  </si>
  <si>
    <t>ДАТП АДП</t>
  </si>
  <si>
    <t>ДАТП СП</t>
  </si>
  <si>
    <t>ДАТП ПП</t>
  </si>
  <si>
    <t xml:space="preserve">Дирекция инвестиционных проектов </t>
  </si>
  <si>
    <t>Дирекция по энергетическим рынкам</t>
  </si>
  <si>
    <t>Энергетика</t>
  </si>
  <si>
    <t>Охрана труда и промышленная безопасность</t>
  </si>
  <si>
    <t>Переработка и утилизация вторичных ресурсов</t>
  </si>
  <si>
    <t>Снабжение</t>
  </si>
  <si>
    <t>Юридическая поддержка</t>
  </si>
  <si>
    <t>Управление непроизводственными объектами</t>
  </si>
  <si>
    <t>УОНС</t>
  </si>
  <si>
    <t>ДАТП</t>
  </si>
  <si>
    <t>Автоматизация технологических процессов</t>
  </si>
  <si>
    <t>ОМЦ</t>
  </si>
  <si>
    <t>МЦПО</t>
  </si>
  <si>
    <t>Финансы и экономика</t>
  </si>
  <si>
    <t>ООО "СМС-групп"</t>
  </si>
  <si>
    <t xml:space="preserve">ФН </t>
  </si>
  <si>
    <t>Инвестиции  (269, 291, 444, 445)</t>
  </si>
  <si>
    <t>ФН1</t>
  </si>
  <si>
    <t>ЭлРЦ</t>
  </si>
  <si>
    <t>МРЦ</t>
  </si>
  <si>
    <t>Машиностроительное производство (94, 447)</t>
  </si>
  <si>
    <t>Машиностроительное управление</t>
  </si>
  <si>
    <t>Спартакиада подразделений ПАО "НЛМК" 2023г.</t>
  </si>
  <si>
    <t>Энергетическое производство</t>
  </si>
  <si>
    <t xml:space="preserve">Технология и технологические функции </t>
  </si>
  <si>
    <t>ФЛЦ</t>
  </si>
  <si>
    <t xml:space="preserve">Дирекция по планированию и организации производства </t>
  </si>
  <si>
    <t>ДПиОП</t>
  </si>
  <si>
    <t>Корпоративный университет</t>
  </si>
  <si>
    <t>ФН Юридическая поддержка</t>
  </si>
  <si>
    <t>ФН Финансы и экономика</t>
  </si>
  <si>
    <t>ФН Снабжение</t>
  </si>
  <si>
    <t>ФН Служба продаж</t>
  </si>
  <si>
    <t>ФН Техническая дирекция</t>
  </si>
  <si>
    <t>Управление по развитию персонала</t>
  </si>
  <si>
    <t>ФН УОТиПБ</t>
  </si>
  <si>
    <t>ФН Развитие системы ремонтов</t>
  </si>
  <si>
    <t>Развитие системы ремонтов</t>
  </si>
  <si>
    <t xml:space="preserve">Переработка и утилизация вторичных ресурсов </t>
  </si>
  <si>
    <t>КЦ-2</t>
  </si>
  <si>
    <t>КЦ-1</t>
  </si>
  <si>
    <t>R&amp;D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</si>
</sst>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3"/>
      <name val="Times New Roman"/>
      <family val="1"/>
    </font>
    <font>
      <b/>
      <i/>
      <sz val="20"/>
      <name val="Times New Roman"/>
      <family val="1"/>
      <charset val="204"/>
    </font>
    <font>
      <sz val="20"/>
      <name val="Times New Roman"/>
      <family val="1"/>
    </font>
    <font>
      <sz val="22"/>
      <name val="Times New Roman"/>
      <family val="1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sz val="72"/>
      <name val="Times New Roman"/>
      <family val="1"/>
    </font>
    <font>
      <sz val="6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1" fontId="8" fillId="3" borderId="1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1" fontId="8" fillId="5" borderId="15" xfId="0" applyNumberFormat="1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/>
    </xf>
    <xf numFmtId="1" fontId="5" fillId="3" borderId="10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5" fillId="3" borderId="24" xfId="0" applyNumberFormat="1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 wrapText="1"/>
    </xf>
    <xf numFmtId="1" fontId="7" fillId="3" borderId="25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/>
    </xf>
    <xf numFmtId="1" fontId="0" fillId="4" borderId="21" xfId="0" applyNumberFormat="1" applyFill="1" applyBorder="1" applyAlignment="1">
      <alignment vertical="center"/>
    </xf>
    <xf numFmtId="1" fontId="0" fillId="4" borderId="27" xfId="0" applyNumberForma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8" fillId="5" borderId="3" xfId="0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2"/>
  <sheetViews>
    <sheetView showZeros="0" tabSelected="1" zoomScale="40" zoomScaleNormal="40" workbookViewId="0">
      <pane ySplit="3" topLeftCell="A4" activePane="bottomLeft" state="frozen"/>
      <selection pane="bottomLeft" activeCell="F54" sqref="F54"/>
    </sheetView>
  </sheetViews>
  <sheetFormatPr defaultColWidth="9.109375" defaultRowHeight="16.8"/>
  <cols>
    <col min="1" max="1" width="71.88671875" style="34" customWidth="1"/>
    <col min="2" max="2" width="26.5546875" style="3" customWidth="1"/>
    <col min="3" max="3" width="65.6640625" style="34" customWidth="1"/>
    <col min="4" max="4" width="14.44140625" style="37" bestFit="1" customWidth="1"/>
    <col min="5" max="5" width="15.6640625" style="37" customWidth="1"/>
    <col min="6" max="6" width="15.33203125" style="37" customWidth="1"/>
    <col min="7" max="7" width="13.109375" style="39" customWidth="1"/>
    <col min="8" max="8" width="13.88671875" style="37" bestFit="1" customWidth="1"/>
    <col min="9" max="9" width="27.44140625" style="39" customWidth="1"/>
    <col min="10" max="12" width="9.6640625" style="1" customWidth="1"/>
    <col min="13" max="13" width="9.6640625" style="37" customWidth="1"/>
    <col min="14" max="14" width="9.6640625" style="2" customWidth="1"/>
    <col min="15" max="15" width="15.109375" style="1" customWidth="1"/>
    <col min="16" max="29" width="9.6640625" style="1" customWidth="1"/>
    <col min="30" max="30" width="9.6640625" style="3" customWidth="1"/>
    <col min="31" max="32" width="9.6640625" style="1" customWidth="1"/>
    <col min="33" max="33" width="9.44140625" style="1" customWidth="1"/>
    <col min="34" max="35" width="9.6640625" style="1" customWidth="1"/>
    <col min="36" max="36" width="10" style="1" customWidth="1"/>
    <col min="37" max="41" width="9.6640625" style="1" customWidth="1"/>
    <col min="42" max="42" width="10" style="1" customWidth="1"/>
    <col min="43" max="43" width="9.6640625" style="1" customWidth="1"/>
    <col min="44" max="44" width="10" style="1" customWidth="1"/>
    <col min="45" max="45" width="9.6640625" style="1" customWidth="1"/>
    <col min="46" max="46" width="8" style="1" customWidth="1"/>
    <col min="47" max="47" width="8.5546875" style="1" customWidth="1"/>
    <col min="48" max="49" width="9.6640625" style="1" customWidth="1"/>
    <col min="50" max="16384" width="9.109375" style="1"/>
  </cols>
  <sheetData>
    <row r="1" spans="1:49" ht="101.25" customHeight="1" thickBot="1">
      <c r="A1" s="48" t="s">
        <v>110</v>
      </c>
      <c r="C1" s="46"/>
    </row>
    <row r="2" spans="1:49" ht="75.75" customHeight="1">
      <c r="A2" s="92" t="s">
        <v>68</v>
      </c>
      <c r="B2" s="92" t="s">
        <v>83</v>
      </c>
      <c r="C2" s="92" t="s">
        <v>67</v>
      </c>
      <c r="D2" s="90" t="s">
        <v>20</v>
      </c>
      <c r="E2" s="91"/>
      <c r="F2" s="90" t="s">
        <v>21</v>
      </c>
      <c r="G2" s="91"/>
      <c r="H2" s="90" t="s">
        <v>22</v>
      </c>
      <c r="I2" s="91"/>
      <c r="J2" s="86" t="s">
        <v>1</v>
      </c>
      <c r="K2" s="87"/>
      <c r="L2" s="86" t="s">
        <v>2</v>
      </c>
      <c r="M2" s="87"/>
      <c r="N2" s="86" t="s">
        <v>3</v>
      </c>
      <c r="O2" s="87"/>
      <c r="P2" s="86" t="s">
        <v>4</v>
      </c>
      <c r="Q2" s="87"/>
      <c r="R2" s="86" t="s">
        <v>5</v>
      </c>
      <c r="S2" s="87"/>
      <c r="T2" s="86" t="s">
        <v>6</v>
      </c>
      <c r="U2" s="87"/>
      <c r="V2" s="86" t="s">
        <v>7</v>
      </c>
      <c r="W2" s="87"/>
      <c r="X2" s="86" t="s">
        <v>8</v>
      </c>
      <c r="Y2" s="87"/>
      <c r="Z2" s="86" t="s">
        <v>9</v>
      </c>
      <c r="AA2" s="87"/>
      <c r="AB2" s="86" t="s">
        <v>10</v>
      </c>
      <c r="AC2" s="87"/>
      <c r="AD2" s="86" t="s">
        <v>11</v>
      </c>
      <c r="AE2" s="87"/>
      <c r="AF2" s="96" t="s">
        <v>12</v>
      </c>
      <c r="AG2" s="95"/>
      <c r="AH2" s="86" t="s">
        <v>13</v>
      </c>
      <c r="AI2" s="87"/>
      <c r="AJ2" s="86" t="s">
        <v>14</v>
      </c>
      <c r="AK2" s="87"/>
      <c r="AL2" s="86" t="s">
        <v>15</v>
      </c>
      <c r="AM2" s="87"/>
      <c r="AN2" s="88" t="s">
        <v>16</v>
      </c>
      <c r="AO2" s="89"/>
      <c r="AP2" s="86" t="s">
        <v>17</v>
      </c>
      <c r="AQ2" s="87"/>
      <c r="AR2" s="86" t="s">
        <v>18</v>
      </c>
      <c r="AS2" s="87"/>
      <c r="AT2" s="88" t="s">
        <v>19</v>
      </c>
      <c r="AU2" s="89"/>
      <c r="AV2" s="94" t="s">
        <v>0</v>
      </c>
      <c r="AW2" s="95"/>
    </row>
    <row r="3" spans="1:49" ht="59.25" customHeight="1">
      <c r="A3" s="93"/>
      <c r="B3" s="93"/>
      <c r="C3" s="93"/>
      <c r="D3" s="40" t="s">
        <v>25</v>
      </c>
      <c r="E3" s="41" t="s">
        <v>26</v>
      </c>
      <c r="F3" s="40" t="s">
        <v>25</v>
      </c>
      <c r="G3" s="41" t="s">
        <v>26</v>
      </c>
      <c r="H3" s="40" t="s">
        <v>27</v>
      </c>
      <c r="I3" s="41" t="s">
        <v>28</v>
      </c>
      <c r="J3" s="12" t="s">
        <v>23</v>
      </c>
      <c r="K3" s="13" t="s">
        <v>24</v>
      </c>
      <c r="L3" s="12" t="s">
        <v>23</v>
      </c>
      <c r="M3" s="38" t="s">
        <v>24</v>
      </c>
      <c r="N3" s="12" t="s">
        <v>23</v>
      </c>
      <c r="O3" s="14" t="s">
        <v>24</v>
      </c>
      <c r="P3" s="12" t="s">
        <v>23</v>
      </c>
      <c r="Q3" s="14" t="s">
        <v>24</v>
      </c>
      <c r="R3" s="12" t="s">
        <v>23</v>
      </c>
      <c r="S3" s="14" t="s">
        <v>24</v>
      </c>
      <c r="T3" s="12" t="s">
        <v>23</v>
      </c>
      <c r="U3" s="14" t="s">
        <v>24</v>
      </c>
      <c r="V3" s="12" t="s">
        <v>23</v>
      </c>
      <c r="W3" s="14" t="s">
        <v>24</v>
      </c>
      <c r="X3" s="12" t="s">
        <v>23</v>
      </c>
      <c r="Y3" s="14" t="s">
        <v>24</v>
      </c>
      <c r="Z3" s="15" t="s">
        <v>23</v>
      </c>
      <c r="AA3" s="14" t="s">
        <v>24</v>
      </c>
      <c r="AB3" s="12" t="s">
        <v>23</v>
      </c>
      <c r="AC3" s="14" t="s">
        <v>24</v>
      </c>
      <c r="AD3" s="12" t="s">
        <v>23</v>
      </c>
      <c r="AE3" s="14" t="s">
        <v>24</v>
      </c>
      <c r="AF3" s="12" t="s">
        <v>23</v>
      </c>
      <c r="AG3" s="14" t="s">
        <v>24</v>
      </c>
      <c r="AH3" s="12" t="s">
        <v>23</v>
      </c>
      <c r="AI3" s="14" t="s">
        <v>24</v>
      </c>
      <c r="AJ3" s="12" t="s">
        <v>23</v>
      </c>
      <c r="AK3" s="14" t="s">
        <v>24</v>
      </c>
      <c r="AL3" s="13" t="s">
        <v>23</v>
      </c>
      <c r="AM3" s="14" t="s">
        <v>24</v>
      </c>
      <c r="AN3" s="16" t="s">
        <v>23</v>
      </c>
      <c r="AO3" s="14" t="s">
        <v>24</v>
      </c>
      <c r="AP3" s="16" t="s">
        <v>23</v>
      </c>
      <c r="AQ3" s="14" t="s">
        <v>24</v>
      </c>
      <c r="AR3" s="13" t="s">
        <v>23</v>
      </c>
      <c r="AS3" s="14" t="s">
        <v>24</v>
      </c>
      <c r="AT3" s="16" t="s">
        <v>23</v>
      </c>
      <c r="AU3" s="14" t="s">
        <v>24</v>
      </c>
      <c r="AV3" s="12" t="s">
        <v>23</v>
      </c>
      <c r="AW3" s="13" t="s">
        <v>24</v>
      </c>
    </row>
    <row r="4" spans="1:49" s="5" customFormat="1" ht="34.5" customHeight="1">
      <c r="A4" s="67" t="s">
        <v>69</v>
      </c>
      <c r="B4" s="72"/>
      <c r="C4" s="69"/>
      <c r="D4" s="72"/>
      <c r="E4" s="72"/>
      <c r="F4" s="72"/>
      <c r="G4" s="70"/>
      <c r="H4" s="70"/>
      <c r="I4" s="71"/>
      <c r="J4" s="72"/>
      <c r="K4" s="72"/>
      <c r="L4" s="72"/>
      <c r="M4" s="70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3"/>
    </row>
    <row r="5" spans="1:49" s="5" customFormat="1" ht="27.6" customHeight="1">
      <c r="A5" s="76" t="s">
        <v>47</v>
      </c>
      <c r="B5" s="82"/>
      <c r="C5" s="50"/>
      <c r="D5" s="58">
        <f t="shared" ref="D5:D17" si="0">F5</f>
        <v>82</v>
      </c>
      <c r="E5" s="59">
        <f t="shared" ref="E5:E17" si="1">_xlfn.RANK.EQ(D5,$D$5:$D$17,0)</f>
        <v>1</v>
      </c>
      <c r="F5" s="58">
        <f t="shared" ref="F5:F17" si="2">K5+M5+Q5+Y5+O5+AC5+AE5+AI5+S5+U5+AA5+W5+AG5+AO5+AK5+AS5+AM5+AQ5+AU5+AW5</f>
        <v>82</v>
      </c>
      <c r="G5" s="59">
        <f t="shared" ref="G5:G17" si="3">_xlfn.RANK.EQ(F5,$F$5:$F$71,0)</f>
        <v>1</v>
      </c>
      <c r="H5" s="60">
        <f t="shared" ref="H5:H17" si="4">1+H4</f>
        <v>1</v>
      </c>
      <c r="I5" s="61">
        <f t="shared" ref="I5:I17" si="5">I4+1</f>
        <v>1</v>
      </c>
      <c r="J5" s="62">
        <v>22</v>
      </c>
      <c r="K5" s="63">
        <f t="shared" ref="K5:K15" si="6">IF(J5&gt;0,IF(J5&gt;26,1,IF(J5&gt;2,28-J5,IF(J5=2,27,30))),0)</f>
        <v>6</v>
      </c>
      <c r="L5" s="62">
        <v>1</v>
      </c>
      <c r="M5" s="64">
        <f t="shared" ref="M5:M10" si="7">IF(L5&gt;0,IF(L5&gt;26,1,IF(L5&gt;2,28-L5,IF(L5=2,27,30))),0)</f>
        <v>30</v>
      </c>
      <c r="N5" s="62">
        <v>3</v>
      </c>
      <c r="O5" s="63">
        <f t="shared" ref="O5:O17" si="8">IF(N5&gt;0,IF(N5&gt;26,1,IF(N5&gt;2,28-N5,IF(N5=2,27,30))),0)</f>
        <v>25</v>
      </c>
      <c r="P5" s="62">
        <v>7</v>
      </c>
      <c r="Q5" s="63">
        <f>IF(P5&gt;0,IF(P5&gt;26,1,IF(P5&gt;2,28-P5,IF(P5=2,27,30))),0)</f>
        <v>21</v>
      </c>
      <c r="R5" s="62"/>
      <c r="S5" s="63">
        <f t="shared" ref="S5:S17" si="9">IF(R5&gt;0,IF(R5&gt;26,1,IF(R5&gt;2,28-R5,IF(R5=2,27,30))),0)</f>
        <v>0</v>
      </c>
      <c r="T5" s="62"/>
      <c r="U5" s="63">
        <f t="shared" ref="U5:U17" si="10">IF(T5&gt;0,IF(T5&gt;26,1,IF(T5&gt;2,28-T5,IF(T5=2,27,30))),0)</f>
        <v>0</v>
      </c>
      <c r="V5" s="62"/>
      <c r="W5" s="63">
        <f t="shared" ref="W5:W17" si="11">IF(V5&gt;0,IF(V5&gt;26,1,IF(V5&gt;2,28-V5,IF(V5=2,27,30))),0)</f>
        <v>0</v>
      </c>
      <c r="X5" s="62"/>
      <c r="Y5" s="63">
        <f t="shared" ref="Y5:Y17" si="12">IF(X5&gt;0,IF(X5&gt;26,1,IF(X5&gt;2,28-X5,IF(X5=2,27,30))),0)</f>
        <v>0</v>
      </c>
      <c r="Z5" s="62"/>
      <c r="AA5" s="63">
        <f t="shared" ref="AA5:AA17" si="13">IF(Z5&gt;0,IF(Z5&gt;26,1,IF(Z5&gt;2,28-Z5,IF(Z5=2,27,30))),0)</f>
        <v>0</v>
      </c>
      <c r="AB5" s="62"/>
      <c r="AC5" s="63">
        <f t="shared" ref="AC5:AC17" si="14">IF(AB5&gt;0,IF(AB5&gt;26,1,IF(AB5&gt;2,28-AB5,IF(AB5=2,27,30))),0)</f>
        <v>0</v>
      </c>
      <c r="AD5" s="65"/>
      <c r="AE5" s="63">
        <f t="shared" ref="AE5:AE17" si="15">IF(AD5&gt;0,IF(AD5&gt;26,1,IF(AD5&gt;2,28-AD5,IF(AD5=2,27,30))),0)</f>
        <v>0</v>
      </c>
      <c r="AF5" s="66"/>
      <c r="AG5" s="63">
        <f t="shared" ref="AG5:AG17" si="16">IF(AF5&gt;0,IF(AF5&gt;26,1,IF(AF5&gt;2,28-AF5,IF(AF5=2,27,30))),0)</f>
        <v>0</v>
      </c>
      <c r="AH5" s="62"/>
      <c r="AI5" s="63">
        <f t="shared" ref="AI5:AI17" si="17">IF(AH5&gt;0,IF(AH5&gt;26,1,IF(AH5&gt;2,28-AH5,IF(AH5=2,27,30))),0)</f>
        <v>0</v>
      </c>
      <c r="AJ5" s="66"/>
      <c r="AK5" s="63">
        <f t="shared" ref="AK5:AK17" si="18">IF(AJ5&gt;0,IF(AJ5&gt;26,1,IF(AJ5&gt;2,28-AJ5,IF(AJ5=2,27,30))),0)</f>
        <v>0</v>
      </c>
      <c r="AL5" s="66"/>
      <c r="AM5" s="63">
        <f t="shared" ref="AM5:AM17" si="19">IF(AL5&gt;0,IF(AL5&gt;26,1,IF(AL5&gt;2,28-AL5,IF(AL5=2,27,30))),0)</f>
        <v>0</v>
      </c>
      <c r="AN5" s="66"/>
      <c r="AO5" s="63">
        <f t="shared" ref="AO5:AO17" si="20">IF(AN5&gt;0,IF(AN5&gt;26,1,IF(AN5&gt;2,28-AN5,IF(AN5=2,27,30))),0)</f>
        <v>0</v>
      </c>
      <c r="AP5" s="66"/>
      <c r="AQ5" s="63">
        <f t="shared" ref="AQ5:AQ17" si="21">IF(AP5&gt;0,IF(AP5&gt;26,1,IF(AP5&gt;2,28-AP5,IF(AP5=2,27,30))),0)</f>
        <v>0</v>
      </c>
      <c r="AR5" s="66"/>
      <c r="AS5" s="63">
        <f t="shared" ref="AS5:AS17" si="22">IF(AR5&gt;0,IF(AR5&gt;26,1,IF(AR5&gt;2,28-AR5,IF(AR5=2,27,30))),0)</f>
        <v>0</v>
      </c>
      <c r="AT5" s="66"/>
      <c r="AU5" s="63">
        <f t="shared" ref="AU5:AU17" si="23">IF(AT5&gt;0,IF(AT5&gt;26,1,IF(AT5&gt;2,28-AT5,IF(AT5=2,27,30))),0)</f>
        <v>0</v>
      </c>
      <c r="AV5" s="62"/>
      <c r="AW5" s="63">
        <f t="shared" ref="AW5:AW17" si="24">IF(AV5&gt;0,IF(AV5&gt;26,1,IF(AV5&gt;2,28-AV5,IF(AV5=2,27,30))),0)</f>
        <v>0</v>
      </c>
    </row>
    <row r="6" spans="1:49" s="5" customFormat="1" ht="28.2">
      <c r="A6" s="76" t="s">
        <v>29</v>
      </c>
      <c r="B6" s="49">
        <v>60</v>
      </c>
      <c r="C6" s="50" t="s">
        <v>70</v>
      </c>
      <c r="D6" s="58">
        <f t="shared" si="0"/>
        <v>80</v>
      </c>
      <c r="E6" s="59">
        <f t="shared" si="1"/>
        <v>2</v>
      </c>
      <c r="F6" s="58">
        <f t="shared" si="2"/>
        <v>80</v>
      </c>
      <c r="G6" s="59">
        <f t="shared" si="3"/>
        <v>2</v>
      </c>
      <c r="H6" s="60">
        <f t="shared" si="4"/>
        <v>2</v>
      </c>
      <c r="I6" s="61">
        <f t="shared" si="5"/>
        <v>2</v>
      </c>
      <c r="J6" s="62">
        <v>1</v>
      </c>
      <c r="K6" s="63">
        <f t="shared" si="6"/>
        <v>30</v>
      </c>
      <c r="L6" s="62">
        <v>4</v>
      </c>
      <c r="M6" s="64">
        <f t="shared" si="7"/>
        <v>24</v>
      </c>
      <c r="N6" s="62">
        <v>5</v>
      </c>
      <c r="O6" s="63">
        <f t="shared" si="8"/>
        <v>23</v>
      </c>
      <c r="P6" s="62">
        <v>25</v>
      </c>
      <c r="Q6" s="63">
        <f>IF(P6&gt;0,IF(P6&gt;26,1,IF(P6&gt;2,28-P6,IF(P6=2,27,30))),0)</f>
        <v>3</v>
      </c>
      <c r="R6" s="62"/>
      <c r="S6" s="63">
        <f t="shared" si="9"/>
        <v>0</v>
      </c>
      <c r="T6" s="62"/>
      <c r="U6" s="63">
        <f t="shared" si="10"/>
        <v>0</v>
      </c>
      <c r="V6" s="62"/>
      <c r="W6" s="63">
        <f t="shared" si="11"/>
        <v>0</v>
      </c>
      <c r="X6" s="62"/>
      <c r="Y6" s="63">
        <f t="shared" si="12"/>
        <v>0</v>
      </c>
      <c r="Z6" s="65"/>
      <c r="AA6" s="63">
        <f t="shared" si="13"/>
        <v>0</v>
      </c>
      <c r="AB6" s="62"/>
      <c r="AC6" s="63">
        <f t="shared" si="14"/>
        <v>0</v>
      </c>
      <c r="AD6" s="62"/>
      <c r="AE6" s="63">
        <f t="shared" si="15"/>
        <v>0</v>
      </c>
      <c r="AF6" s="62"/>
      <c r="AG6" s="63">
        <f t="shared" si="16"/>
        <v>0</v>
      </c>
      <c r="AH6" s="62"/>
      <c r="AI6" s="63">
        <f t="shared" si="17"/>
        <v>0</v>
      </c>
      <c r="AJ6" s="66"/>
      <c r="AK6" s="63">
        <f t="shared" si="18"/>
        <v>0</v>
      </c>
      <c r="AL6" s="66"/>
      <c r="AM6" s="63">
        <f t="shared" si="19"/>
        <v>0</v>
      </c>
      <c r="AN6" s="66"/>
      <c r="AO6" s="63">
        <f t="shared" si="20"/>
        <v>0</v>
      </c>
      <c r="AP6" s="66"/>
      <c r="AQ6" s="63">
        <f t="shared" si="21"/>
        <v>0</v>
      </c>
      <c r="AR6" s="66"/>
      <c r="AS6" s="63">
        <f t="shared" si="22"/>
        <v>0</v>
      </c>
      <c r="AT6" s="66"/>
      <c r="AU6" s="63">
        <f t="shared" si="23"/>
        <v>0</v>
      </c>
      <c r="AV6" s="62"/>
      <c r="AW6" s="63">
        <f t="shared" si="24"/>
        <v>0</v>
      </c>
    </row>
    <row r="7" spans="1:49" s="5" customFormat="1" ht="28.2">
      <c r="A7" s="77" t="s">
        <v>127</v>
      </c>
      <c r="B7" s="30">
        <v>7</v>
      </c>
      <c r="C7" s="6" t="s">
        <v>38</v>
      </c>
      <c r="D7" s="42">
        <f t="shared" si="0"/>
        <v>74.7</v>
      </c>
      <c r="E7" s="59">
        <f t="shared" si="1"/>
        <v>3</v>
      </c>
      <c r="F7" s="42">
        <f t="shared" si="2"/>
        <v>74.7</v>
      </c>
      <c r="G7" s="43">
        <f t="shared" si="3"/>
        <v>3</v>
      </c>
      <c r="H7" s="60">
        <f t="shared" si="4"/>
        <v>3</v>
      </c>
      <c r="I7" s="61">
        <f t="shared" si="5"/>
        <v>3</v>
      </c>
      <c r="J7" s="17">
        <v>13</v>
      </c>
      <c r="K7" s="18">
        <f t="shared" si="6"/>
        <v>15</v>
      </c>
      <c r="L7" s="17">
        <v>2</v>
      </c>
      <c r="M7" s="27">
        <f t="shared" si="7"/>
        <v>27</v>
      </c>
      <c r="N7" s="17">
        <v>1</v>
      </c>
      <c r="O7" s="18">
        <f t="shared" si="8"/>
        <v>30</v>
      </c>
      <c r="P7" s="17">
        <v>20</v>
      </c>
      <c r="Q7" s="18">
        <v>2.7</v>
      </c>
      <c r="R7" s="17"/>
      <c r="S7" s="18">
        <f t="shared" si="9"/>
        <v>0</v>
      </c>
      <c r="T7" s="17"/>
      <c r="U7" s="18">
        <f t="shared" si="10"/>
        <v>0</v>
      </c>
      <c r="V7" s="17"/>
      <c r="W7" s="18">
        <f t="shared" si="11"/>
        <v>0</v>
      </c>
      <c r="X7" s="17"/>
      <c r="Y7" s="18">
        <f t="shared" si="12"/>
        <v>0</v>
      </c>
      <c r="Z7" s="17"/>
      <c r="AA7" s="18">
        <f t="shared" si="13"/>
        <v>0</v>
      </c>
      <c r="AB7" s="17"/>
      <c r="AC7" s="18">
        <f t="shared" si="14"/>
        <v>0</v>
      </c>
      <c r="AD7" s="19"/>
      <c r="AE7" s="18">
        <f t="shared" si="15"/>
        <v>0</v>
      </c>
      <c r="AF7" s="17"/>
      <c r="AG7" s="18">
        <f t="shared" si="16"/>
        <v>0</v>
      </c>
      <c r="AH7" s="17"/>
      <c r="AI7" s="18">
        <f t="shared" si="17"/>
        <v>0</v>
      </c>
      <c r="AJ7" s="20"/>
      <c r="AK7" s="18">
        <f t="shared" si="18"/>
        <v>0</v>
      </c>
      <c r="AL7" s="20"/>
      <c r="AM7" s="18">
        <f t="shared" si="19"/>
        <v>0</v>
      </c>
      <c r="AN7" s="20"/>
      <c r="AO7" s="18">
        <f t="shared" si="20"/>
        <v>0</v>
      </c>
      <c r="AP7" s="20"/>
      <c r="AQ7" s="18">
        <f t="shared" si="21"/>
        <v>0</v>
      </c>
      <c r="AR7" s="20"/>
      <c r="AS7" s="18">
        <f t="shared" si="22"/>
        <v>0</v>
      </c>
      <c r="AT7" s="20"/>
      <c r="AU7" s="18">
        <f t="shared" si="23"/>
        <v>0</v>
      </c>
      <c r="AV7" s="17"/>
      <c r="AW7" s="18">
        <f t="shared" si="24"/>
        <v>0</v>
      </c>
    </row>
    <row r="8" spans="1:49" s="5" customFormat="1" ht="28.2">
      <c r="A8" s="77" t="s">
        <v>31</v>
      </c>
      <c r="B8" s="30">
        <v>213</v>
      </c>
      <c r="C8" s="6" t="s">
        <v>73</v>
      </c>
      <c r="D8" s="42">
        <f t="shared" si="0"/>
        <v>64</v>
      </c>
      <c r="E8" s="59">
        <f t="shared" si="1"/>
        <v>4</v>
      </c>
      <c r="F8" s="42">
        <f t="shared" si="2"/>
        <v>64</v>
      </c>
      <c r="G8" s="43">
        <f t="shared" si="3"/>
        <v>7</v>
      </c>
      <c r="H8" s="60">
        <f t="shared" si="4"/>
        <v>4</v>
      </c>
      <c r="I8" s="61">
        <f t="shared" si="5"/>
        <v>4</v>
      </c>
      <c r="J8" s="17">
        <v>4</v>
      </c>
      <c r="K8" s="18">
        <f t="shared" si="6"/>
        <v>24</v>
      </c>
      <c r="L8" s="17">
        <v>6</v>
      </c>
      <c r="M8" s="27">
        <f t="shared" si="7"/>
        <v>22</v>
      </c>
      <c r="N8" s="17">
        <v>22</v>
      </c>
      <c r="O8" s="18">
        <f t="shared" si="8"/>
        <v>6</v>
      </c>
      <c r="P8" s="17">
        <v>16</v>
      </c>
      <c r="Q8" s="18">
        <f t="shared" ref="Q8:Q15" si="25">IF(P8&gt;0,IF(P8&gt;26,1,IF(P8&gt;2,28-P8,IF(P8=2,27,30))),0)</f>
        <v>12</v>
      </c>
      <c r="R8" s="17"/>
      <c r="S8" s="18">
        <f t="shared" si="9"/>
        <v>0</v>
      </c>
      <c r="T8" s="17"/>
      <c r="U8" s="18">
        <f t="shared" si="10"/>
        <v>0</v>
      </c>
      <c r="V8" s="17"/>
      <c r="W8" s="18">
        <f t="shared" si="11"/>
        <v>0</v>
      </c>
      <c r="X8" s="17"/>
      <c r="Y8" s="18">
        <f t="shared" si="12"/>
        <v>0</v>
      </c>
      <c r="Z8" s="17"/>
      <c r="AA8" s="18">
        <f t="shared" si="13"/>
        <v>0</v>
      </c>
      <c r="AB8" s="17"/>
      <c r="AC8" s="18">
        <f t="shared" si="14"/>
        <v>0</v>
      </c>
      <c r="AD8" s="19"/>
      <c r="AE8" s="18">
        <f t="shared" si="15"/>
        <v>0</v>
      </c>
      <c r="AF8" s="17"/>
      <c r="AG8" s="18">
        <f t="shared" si="16"/>
        <v>0</v>
      </c>
      <c r="AH8" s="17"/>
      <c r="AI8" s="18">
        <f t="shared" si="17"/>
        <v>0</v>
      </c>
      <c r="AJ8" s="20"/>
      <c r="AK8" s="18">
        <f t="shared" si="18"/>
        <v>0</v>
      </c>
      <c r="AL8" s="20"/>
      <c r="AM8" s="18">
        <f t="shared" si="19"/>
        <v>0</v>
      </c>
      <c r="AN8" s="20"/>
      <c r="AO8" s="18">
        <f t="shared" si="20"/>
        <v>0</v>
      </c>
      <c r="AP8" s="20"/>
      <c r="AQ8" s="18">
        <f t="shared" si="21"/>
        <v>0</v>
      </c>
      <c r="AR8" s="20"/>
      <c r="AS8" s="18">
        <f t="shared" si="22"/>
        <v>0</v>
      </c>
      <c r="AT8" s="20"/>
      <c r="AU8" s="18">
        <f t="shared" si="23"/>
        <v>0</v>
      </c>
      <c r="AV8" s="17"/>
      <c r="AW8" s="18">
        <f t="shared" si="24"/>
        <v>0</v>
      </c>
    </row>
    <row r="9" spans="1:49" s="5" customFormat="1" ht="56.4">
      <c r="A9" s="77" t="s">
        <v>121</v>
      </c>
      <c r="B9" s="30" t="s">
        <v>75</v>
      </c>
      <c r="C9" s="6" t="s">
        <v>112</v>
      </c>
      <c r="D9" s="42">
        <f t="shared" si="0"/>
        <v>57</v>
      </c>
      <c r="E9" s="59">
        <f t="shared" si="1"/>
        <v>5</v>
      </c>
      <c r="F9" s="42">
        <f t="shared" si="2"/>
        <v>57</v>
      </c>
      <c r="G9" s="43">
        <f t="shared" si="3"/>
        <v>10</v>
      </c>
      <c r="H9" s="60">
        <f t="shared" si="4"/>
        <v>5</v>
      </c>
      <c r="I9" s="61">
        <f t="shared" si="5"/>
        <v>5</v>
      </c>
      <c r="J9" s="17">
        <v>6</v>
      </c>
      <c r="K9" s="18">
        <f t="shared" si="6"/>
        <v>22</v>
      </c>
      <c r="L9" s="17">
        <v>10</v>
      </c>
      <c r="M9" s="27">
        <f t="shared" si="7"/>
        <v>18</v>
      </c>
      <c r="N9" s="17">
        <v>12</v>
      </c>
      <c r="O9" s="18">
        <f t="shared" si="8"/>
        <v>16</v>
      </c>
      <c r="P9" s="17">
        <v>29</v>
      </c>
      <c r="Q9" s="18">
        <f t="shared" si="25"/>
        <v>1</v>
      </c>
      <c r="R9" s="17"/>
      <c r="S9" s="18">
        <f t="shared" si="9"/>
        <v>0</v>
      </c>
      <c r="T9" s="17"/>
      <c r="U9" s="18">
        <f t="shared" si="10"/>
        <v>0</v>
      </c>
      <c r="V9" s="17"/>
      <c r="W9" s="18">
        <f t="shared" si="11"/>
        <v>0</v>
      </c>
      <c r="X9" s="17"/>
      <c r="Y9" s="18">
        <f t="shared" si="12"/>
        <v>0</v>
      </c>
      <c r="Z9" s="17"/>
      <c r="AA9" s="18">
        <f t="shared" si="13"/>
        <v>0</v>
      </c>
      <c r="AB9" s="17"/>
      <c r="AC9" s="18">
        <f t="shared" si="14"/>
        <v>0</v>
      </c>
      <c r="AD9" s="19"/>
      <c r="AE9" s="18">
        <f t="shared" si="15"/>
        <v>0</v>
      </c>
      <c r="AF9" s="17"/>
      <c r="AG9" s="18">
        <f t="shared" si="16"/>
        <v>0</v>
      </c>
      <c r="AH9" s="17"/>
      <c r="AI9" s="18">
        <f t="shared" si="17"/>
        <v>0</v>
      </c>
      <c r="AJ9" s="20"/>
      <c r="AK9" s="18">
        <f t="shared" si="18"/>
        <v>0</v>
      </c>
      <c r="AL9" s="20"/>
      <c r="AM9" s="18">
        <f t="shared" si="19"/>
        <v>0</v>
      </c>
      <c r="AN9" s="20"/>
      <c r="AO9" s="18">
        <f t="shared" si="20"/>
        <v>0</v>
      </c>
      <c r="AP9" s="20"/>
      <c r="AQ9" s="18">
        <f t="shared" si="21"/>
        <v>0</v>
      </c>
      <c r="AR9" s="22"/>
      <c r="AS9" s="18">
        <f t="shared" si="22"/>
        <v>0</v>
      </c>
      <c r="AT9" s="22"/>
      <c r="AU9" s="18">
        <f t="shared" si="23"/>
        <v>0</v>
      </c>
      <c r="AV9" s="17"/>
      <c r="AW9" s="18">
        <f t="shared" si="24"/>
        <v>0</v>
      </c>
    </row>
    <row r="10" spans="1:49" s="5" customFormat="1" ht="28.2">
      <c r="A10" s="77" t="s">
        <v>34</v>
      </c>
      <c r="B10" s="30">
        <v>61</v>
      </c>
      <c r="C10" s="6" t="s">
        <v>70</v>
      </c>
      <c r="D10" s="42">
        <f t="shared" si="0"/>
        <v>54</v>
      </c>
      <c r="E10" s="59">
        <f t="shared" si="1"/>
        <v>6</v>
      </c>
      <c r="F10" s="42">
        <f t="shared" si="2"/>
        <v>54</v>
      </c>
      <c r="G10" s="43">
        <f t="shared" si="3"/>
        <v>11</v>
      </c>
      <c r="H10" s="60">
        <f t="shared" si="4"/>
        <v>6</v>
      </c>
      <c r="I10" s="61">
        <f t="shared" si="5"/>
        <v>6</v>
      </c>
      <c r="J10" s="17">
        <v>46</v>
      </c>
      <c r="K10" s="18">
        <f t="shared" si="6"/>
        <v>1</v>
      </c>
      <c r="L10" s="17">
        <v>11</v>
      </c>
      <c r="M10" s="27">
        <f t="shared" si="7"/>
        <v>17</v>
      </c>
      <c r="N10" s="17">
        <v>14</v>
      </c>
      <c r="O10" s="18">
        <f t="shared" si="8"/>
        <v>14</v>
      </c>
      <c r="P10" s="17">
        <v>6</v>
      </c>
      <c r="Q10" s="18">
        <f t="shared" si="25"/>
        <v>22</v>
      </c>
      <c r="R10" s="19"/>
      <c r="S10" s="18">
        <f t="shared" si="9"/>
        <v>0</v>
      </c>
      <c r="T10" s="17"/>
      <c r="U10" s="18">
        <f t="shared" si="10"/>
        <v>0</v>
      </c>
      <c r="V10" s="17"/>
      <c r="W10" s="18">
        <f t="shared" si="11"/>
        <v>0</v>
      </c>
      <c r="X10" s="17"/>
      <c r="Y10" s="18">
        <f t="shared" si="12"/>
        <v>0</v>
      </c>
      <c r="Z10" s="19"/>
      <c r="AA10" s="18">
        <f t="shared" si="13"/>
        <v>0</v>
      </c>
      <c r="AB10" s="17"/>
      <c r="AC10" s="18">
        <f t="shared" si="14"/>
        <v>0</v>
      </c>
      <c r="AD10" s="19"/>
      <c r="AE10" s="18">
        <f t="shared" si="15"/>
        <v>0</v>
      </c>
      <c r="AF10" s="17"/>
      <c r="AG10" s="18">
        <f t="shared" si="16"/>
        <v>0</v>
      </c>
      <c r="AH10" s="17"/>
      <c r="AI10" s="18">
        <f t="shared" si="17"/>
        <v>0</v>
      </c>
      <c r="AJ10" s="20"/>
      <c r="AK10" s="18">
        <f t="shared" si="18"/>
        <v>0</v>
      </c>
      <c r="AL10" s="20"/>
      <c r="AM10" s="18">
        <f t="shared" si="19"/>
        <v>0</v>
      </c>
      <c r="AN10" s="20"/>
      <c r="AO10" s="18">
        <f t="shared" si="20"/>
        <v>0</v>
      </c>
      <c r="AP10" s="20"/>
      <c r="AQ10" s="18">
        <f t="shared" si="21"/>
        <v>0</v>
      </c>
      <c r="AR10" s="20"/>
      <c r="AS10" s="18">
        <f t="shared" si="22"/>
        <v>0</v>
      </c>
      <c r="AT10" s="20"/>
      <c r="AU10" s="18">
        <f t="shared" si="23"/>
        <v>0</v>
      </c>
      <c r="AV10" s="17"/>
      <c r="AW10" s="18">
        <f t="shared" si="24"/>
        <v>0</v>
      </c>
    </row>
    <row r="11" spans="1:49" s="5" customFormat="1" ht="42" customHeight="1">
      <c r="A11" s="77" t="s">
        <v>32</v>
      </c>
      <c r="B11" s="30">
        <v>12</v>
      </c>
      <c r="C11" s="6" t="s">
        <v>72</v>
      </c>
      <c r="D11" s="42">
        <f t="shared" si="0"/>
        <v>36</v>
      </c>
      <c r="E11" s="59">
        <f t="shared" si="1"/>
        <v>7</v>
      </c>
      <c r="F11" s="42">
        <f t="shared" si="2"/>
        <v>36</v>
      </c>
      <c r="G11" s="43">
        <f t="shared" si="3"/>
        <v>17</v>
      </c>
      <c r="H11" s="60">
        <f t="shared" si="4"/>
        <v>7</v>
      </c>
      <c r="I11" s="61">
        <f t="shared" si="5"/>
        <v>7</v>
      </c>
      <c r="J11" s="17">
        <v>14</v>
      </c>
      <c r="K11" s="18">
        <f t="shared" si="6"/>
        <v>14</v>
      </c>
      <c r="L11" s="17">
        <v>7</v>
      </c>
      <c r="M11" s="27">
        <v>14</v>
      </c>
      <c r="N11" s="17">
        <v>20</v>
      </c>
      <c r="O11" s="18">
        <f t="shared" si="8"/>
        <v>8</v>
      </c>
      <c r="P11" s="17"/>
      <c r="Q11" s="18">
        <f t="shared" si="25"/>
        <v>0</v>
      </c>
      <c r="R11" s="17"/>
      <c r="S11" s="18">
        <f t="shared" si="9"/>
        <v>0</v>
      </c>
      <c r="T11" s="17"/>
      <c r="U11" s="18">
        <f t="shared" si="10"/>
        <v>0</v>
      </c>
      <c r="V11" s="17"/>
      <c r="W11" s="18">
        <f t="shared" si="11"/>
        <v>0</v>
      </c>
      <c r="X11" s="17"/>
      <c r="Y11" s="18">
        <f t="shared" si="12"/>
        <v>0</v>
      </c>
      <c r="Z11" s="17"/>
      <c r="AA11" s="18">
        <f t="shared" si="13"/>
        <v>0</v>
      </c>
      <c r="AB11" s="17"/>
      <c r="AC11" s="18">
        <f t="shared" si="14"/>
        <v>0</v>
      </c>
      <c r="AD11" s="19"/>
      <c r="AE11" s="18">
        <f t="shared" si="15"/>
        <v>0</v>
      </c>
      <c r="AF11" s="17"/>
      <c r="AG11" s="18">
        <f t="shared" si="16"/>
        <v>0</v>
      </c>
      <c r="AH11" s="17"/>
      <c r="AI11" s="18">
        <f t="shared" si="17"/>
        <v>0</v>
      </c>
      <c r="AJ11" s="20"/>
      <c r="AK11" s="18">
        <f t="shared" si="18"/>
        <v>0</v>
      </c>
      <c r="AL11" s="20"/>
      <c r="AM11" s="18">
        <f t="shared" si="19"/>
        <v>0</v>
      </c>
      <c r="AN11" s="20"/>
      <c r="AO11" s="18">
        <f t="shared" si="20"/>
        <v>0</v>
      </c>
      <c r="AP11" s="20"/>
      <c r="AQ11" s="18">
        <f t="shared" si="21"/>
        <v>0</v>
      </c>
      <c r="AR11" s="17"/>
      <c r="AS11" s="18">
        <f t="shared" si="22"/>
        <v>0</v>
      </c>
      <c r="AT11" s="17"/>
      <c r="AU11" s="18">
        <f t="shared" si="23"/>
        <v>0</v>
      </c>
      <c r="AV11" s="17"/>
      <c r="AW11" s="18">
        <f t="shared" si="24"/>
        <v>0</v>
      </c>
    </row>
    <row r="12" spans="1:49" s="5" customFormat="1" ht="28.2">
      <c r="A12" s="77" t="s">
        <v>30</v>
      </c>
      <c r="B12" s="30">
        <v>15</v>
      </c>
      <c r="C12" s="6" t="s">
        <v>72</v>
      </c>
      <c r="D12" s="42">
        <f t="shared" si="0"/>
        <v>26</v>
      </c>
      <c r="E12" s="59">
        <f t="shared" si="1"/>
        <v>8</v>
      </c>
      <c r="F12" s="42">
        <f t="shared" si="2"/>
        <v>26</v>
      </c>
      <c r="G12" s="43">
        <f t="shared" si="3"/>
        <v>23</v>
      </c>
      <c r="H12" s="60">
        <f t="shared" si="4"/>
        <v>8</v>
      </c>
      <c r="I12" s="61">
        <f t="shared" si="5"/>
        <v>8</v>
      </c>
      <c r="J12" s="17">
        <v>3</v>
      </c>
      <c r="K12" s="18">
        <f t="shared" si="6"/>
        <v>25</v>
      </c>
      <c r="L12" s="17">
        <v>29</v>
      </c>
      <c r="M12" s="27">
        <f>IF(L12&gt;0,IF(L12&gt;26,1,IF(L12&gt;2,28-L12,IF(L12=2,27,30))),0)</f>
        <v>1</v>
      </c>
      <c r="N12" s="17"/>
      <c r="O12" s="18">
        <f t="shared" si="8"/>
        <v>0</v>
      </c>
      <c r="P12" s="17"/>
      <c r="Q12" s="18">
        <f t="shared" si="25"/>
        <v>0</v>
      </c>
      <c r="R12" s="17"/>
      <c r="S12" s="18">
        <f t="shared" si="9"/>
        <v>0</v>
      </c>
      <c r="T12" s="17"/>
      <c r="U12" s="18">
        <f t="shared" si="10"/>
        <v>0</v>
      </c>
      <c r="V12" s="17"/>
      <c r="W12" s="18">
        <f t="shared" si="11"/>
        <v>0</v>
      </c>
      <c r="X12" s="17"/>
      <c r="Y12" s="18">
        <f t="shared" si="12"/>
        <v>0</v>
      </c>
      <c r="Z12" s="17"/>
      <c r="AA12" s="18">
        <f t="shared" si="13"/>
        <v>0</v>
      </c>
      <c r="AB12" s="17"/>
      <c r="AC12" s="18">
        <f t="shared" si="14"/>
        <v>0</v>
      </c>
      <c r="AD12" s="17"/>
      <c r="AE12" s="18">
        <f t="shared" si="15"/>
        <v>0</v>
      </c>
      <c r="AF12" s="17"/>
      <c r="AG12" s="18">
        <f t="shared" si="16"/>
        <v>0</v>
      </c>
      <c r="AH12" s="17"/>
      <c r="AI12" s="18">
        <f t="shared" si="17"/>
        <v>0</v>
      </c>
      <c r="AJ12" s="20"/>
      <c r="AK12" s="18">
        <f t="shared" si="18"/>
        <v>0</v>
      </c>
      <c r="AL12" s="20"/>
      <c r="AM12" s="18">
        <f t="shared" si="19"/>
        <v>0</v>
      </c>
      <c r="AN12" s="20"/>
      <c r="AO12" s="18">
        <f t="shared" si="20"/>
        <v>0</v>
      </c>
      <c r="AP12" s="20"/>
      <c r="AQ12" s="18">
        <f t="shared" si="21"/>
        <v>0</v>
      </c>
      <c r="AR12" s="20"/>
      <c r="AS12" s="18">
        <f t="shared" si="22"/>
        <v>0</v>
      </c>
      <c r="AT12" s="20"/>
      <c r="AU12" s="18">
        <f t="shared" si="23"/>
        <v>0</v>
      </c>
      <c r="AV12" s="17"/>
      <c r="AW12" s="18">
        <f t="shared" si="24"/>
        <v>0</v>
      </c>
    </row>
    <row r="13" spans="1:49" s="5" customFormat="1" ht="60" customHeight="1">
      <c r="A13" s="77" t="s">
        <v>33</v>
      </c>
      <c r="B13" s="30">
        <v>22</v>
      </c>
      <c r="C13" s="6" t="s">
        <v>71</v>
      </c>
      <c r="D13" s="42">
        <f t="shared" si="0"/>
        <v>9.6666666666666679</v>
      </c>
      <c r="E13" s="59">
        <f t="shared" si="1"/>
        <v>9</v>
      </c>
      <c r="F13" s="42">
        <f t="shared" si="2"/>
        <v>9.6666666666666679</v>
      </c>
      <c r="G13" s="43">
        <f t="shared" si="3"/>
        <v>35</v>
      </c>
      <c r="H13" s="60">
        <f t="shared" si="4"/>
        <v>9</v>
      </c>
      <c r="I13" s="61">
        <f t="shared" si="5"/>
        <v>9</v>
      </c>
      <c r="J13" s="17">
        <v>25</v>
      </c>
      <c r="K13" s="18">
        <f t="shared" si="6"/>
        <v>3</v>
      </c>
      <c r="L13" s="17">
        <v>18</v>
      </c>
      <c r="M13" s="26">
        <f>(IF(L13&gt;0,IF(L13&gt;26,1,IF(L13&gt;2,28-L13,IF(L13=2,27,30))),0))/3*2</f>
        <v>6.666666666666667</v>
      </c>
      <c r="N13" s="17"/>
      <c r="O13" s="18">
        <f t="shared" si="8"/>
        <v>0</v>
      </c>
      <c r="P13" s="17"/>
      <c r="Q13" s="18">
        <f t="shared" si="25"/>
        <v>0</v>
      </c>
      <c r="R13" s="17"/>
      <c r="S13" s="18">
        <f t="shared" si="9"/>
        <v>0</v>
      </c>
      <c r="T13" s="17"/>
      <c r="U13" s="18">
        <f t="shared" si="10"/>
        <v>0</v>
      </c>
      <c r="V13" s="17"/>
      <c r="W13" s="18">
        <f t="shared" si="11"/>
        <v>0</v>
      </c>
      <c r="X13" s="17"/>
      <c r="Y13" s="18">
        <f t="shared" si="12"/>
        <v>0</v>
      </c>
      <c r="Z13" s="17"/>
      <c r="AA13" s="18">
        <f t="shared" si="13"/>
        <v>0</v>
      </c>
      <c r="AB13" s="17"/>
      <c r="AC13" s="18">
        <f t="shared" si="14"/>
        <v>0</v>
      </c>
      <c r="AD13" s="17"/>
      <c r="AE13" s="18">
        <f t="shared" si="15"/>
        <v>0</v>
      </c>
      <c r="AF13" s="17"/>
      <c r="AG13" s="18">
        <f t="shared" si="16"/>
        <v>0</v>
      </c>
      <c r="AH13" s="17"/>
      <c r="AI13" s="18">
        <f t="shared" si="17"/>
        <v>0</v>
      </c>
      <c r="AJ13" s="20"/>
      <c r="AK13" s="18">
        <f t="shared" si="18"/>
        <v>0</v>
      </c>
      <c r="AL13" s="20"/>
      <c r="AM13" s="18">
        <f t="shared" si="19"/>
        <v>0</v>
      </c>
      <c r="AN13" s="20"/>
      <c r="AO13" s="18">
        <f t="shared" si="20"/>
        <v>0</v>
      </c>
      <c r="AP13" s="20"/>
      <c r="AQ13" s="18">
        <f t="shared" si="21"/>
        <v>0</v>
      </c>
      <c r="AR13" s="20"/>
      <c r="AS13" s="18">
        <f t="shared" si="22"/>
        <v>0</v>
      </c>
      <c r="AT13" s="20"/>
      <c r="AU13" s="18">
        <f t="shared" si="23"/>
        <v>0</v>
      </c>
      <c r="AV13" s="17"/>
      <c r="AW13" s="18">
        <f t="shared" si="24"/>
        <v>0</v>
      </c>
    </row>
    <row r="14" spans="1:49" s="5" customFormat="1" ht="28.2">
      <c r="A14" s="78" t="s">
        <v>35</v>
      </c>
      <c r="B14" s="30">
        <v>214</v>
      </c>
      <c r="C14" s="6" t="s">
        <v>73</v>
      </c>
      <c r="D14" s="42">
        <f t="shared" si="0"/>
        <v>8</v>
      </c>
      <c r="E14" s="59">
        <f t="shared" si="1"/>
        <v>10</v>
      </c>
      <c r="F14" s="42">
        <f t="shared" si="2"/>
        <v>8</v>
      </c>
      <c r="G14" s="43">
        <f t="shared" si="3"/>
        <v>38</v>
      </c>
      <c r="H14" s="60">
        <f t="shared" si="4"/>
        <v>10</v>
      </c>
      <c r="I14" s="61">
        <f t="shared" si="5"/>
        <v>10</v>
      </c>
      <c r="J14" s="17">
        <v>41</v>
      </c>
      <c r="K14" s="18">
        <f t="shared" si="6"/>
        <v>1</v>
      </c>
      <c r="L14" s="17">
        <v>7</v>
      </c>
      <c r="M14" s="18">
        <v>7</v>
      </c>
      <c r="N14" s="17"/>
      <c r="O14" s="18">
        <f t="shared" si="8"/>
        <v>0</v>
      </c>
      <c r="P14" s="17"/>
      <c r="Q14" s="18">
        <f t="shared" si="25"/>
        <v>0</v>
      </c>
      <c r="R14" s="17"/>
      <c r="S14" s="18">
        <f t="shared" si="9"/>
        <v>0</v>
      </c>
      <c r="T14" s="17"/>
      <c r="U14" s="18">
        <f t="shared" si="10"/>
        <v>0</v>
      </c>
      <c r="V14" s="17"/>
      <c r="W14" s="18">
        <f t="shared" si="11"/>
        <v>0</v>
      </c>
      <c r="X14" s="17"/>
      <c r="Y14" s="18">
        <f t="shared" si="12"/>
        <v>0</v>
      </c>
      <c r="Z14" s="17"/>
      <c r="AA14" s="18">
        <f t="shared" si="13"/>
        <v>0</v>
      </c>
      <c r="AB14" s="17"/>
      <c r="AC14" s="18">
        <f t="shared" si="14"/>
        <v>0</v>
      </c>
      <c r="AD14" s="17"/>
      <c r="AE14" s="18">
        <f t="shared" si="15"/>
        <v>0</v>
      </c>
      <c r="AF14" s="17"/>
      <c r="AG14" s="18">
        <f t="shared" si="16"/>
        <v>0</v>
      </c>
      <c r="AH14" s="17"/>
      <c r="AI14" s="18">
        <f t="shared" si="17"/>
        <v>0</v>
      </c>
      <c r="AJ14" s="20"/>
      <c r="AK14" s="18">
        <f t="shared" si="18"/>
        <v>0</v>
      </c>
      <c r="AL14" s="20"/>
      <c r="AM14" s="18">
        <f t="shared" si="19"/>
        <v>0</v>
      </c>
      <c r="AN14" s="20"/>
      <c r="AO14" s="18">
        <f t="shared" si="20"/>
        <v>0</v>
      </c>
      <c r="AP14" s="20"/>
      <c r="AQ14" s="18">
        <f t="shared" si="21"/>
        <v>0</v>
      </c>
      <c r="AR14" s="20"/>
      <c r="AS14" s="18">
        <f t="shared" si="22"/>
        <v>0</v>
      </c>
      <c r="AT14" s="20"/>
      <c r="AU14" s="18">
        <f t="shared" si="23"/>
        <v>0</v>
      </c>
      <c r="AV14" s="17"/>
      <c r="AW14" s="18">
        <f t="shared" si="24"/>
        <v>0</v>
      </c>
    </row>
    <row r="15" spans="1:49" s="5" customFormat="1" ht="28.2">
      <c r="A15" s="78" t="s">
        <v>46</v>
      </c>
      <c r="B15" s="30">
        <v>218</v>
      </c>
      <c r="C15" s="6" t="s">
        <v>73</v>
      </c>
      <c r="D15" s="42">
        <f t="shared" si="0"/>
        <v>7</v>
      </c>
      <c r="E15" s="59">
        <f t="shared" si="1"/>
        <v>11</v>
      </c>
      <c r="F15" s="42">
        <f t="shared" si="2"/>
        <v>7</v>
      </c>
      <c r="G15" s="43">
        <f t="shared" si="3"/>
        <v>41</v>
      </c>
      <c r="H15" s="60">
        <f t="shared" si="4"/>
        <v>11</v>
      </c>
      <c r="I15" s="61">
        <f t="shared" si="5"/>
        <v>11</v>
      </c>
      <c r="J15" s="17">
        <v>21</v>
      </c>
      <c r="K15" s="18">
        <f t="shared" si="6"/>
        <v>7</v>
      </c>
      <c r="L15" s="17"/>
      <c r="M15" s="27">
        <f>IF(L15&gt;0,IF(L15&gt;26,1,IF(L15&gt;2,28-L15,IF(L15=2,27,30))),0)</f>
        <v>0</v>
      </c>
      <c r="N15" s="17"/>
      <c r="O15" s="18">
        <f t="shared" si="8"/>
        <v>0</v>
      </c>
      <c r="P15" s="17"/>
      <c r="Q15" s="18">
        <f t="shared" si="25"/>
        <v>0</v>
      </c>
      <c r="R15" s="17"/>
      <c r="S15" s="18">
        <f t="shared" si="9"/>
        <v>0</v>
      </c>
      <c r="T15" s="17"/>
      <c r="U15" s="18">
        <f t="shared" si="10"/>
        <v>0</v>
      </c>
      <c r="V15" s="17"/>
      <c r="W15" s="18">
        <f t="shared" si="11"/>
        <v>0</v>
      </c>
      <c r="X15" s="17"/>
      <c r="Y15" s="18">
        <f t="shared" si="12"/>
        <v>0</v>
      </c>
      <c r="Z15" s="17"/>
      <c r="AA15" s="18">
        <f t="shared" si="13"/>
        <v>0</v>
      </c>
      <c r="AB15" s="17"/>
      <c r="AC15" s="18">
        <f t="shared" si="14"/>
        <v>0</v>
      </c>
      <c r="AD15" s="17"/>
      <c r="AE15" s="18">
        <f t="shared" si="15"/>
        <v>0</v>
      </c>
      <c r="AF15" s="17"/>
      <c r="AG15" s="18">
        <f t="shared" si="16"/>
        <v>0</v>
      </c>
      <c r="AH15" s="17"/>
      <c r="AI15" s="18">
        <f t="shared" si="17"/>
        <v>0</v>
      </c>
      <c r="AJ15" s="20"/>
      <c r="AK15" s="18">
        <f t="shared" si="18"/>
        <v>0</v>
      </c>
      <c r="AL15" s="20"/>
      <c r="AM15" s="18">
        <f t="shared" si="19"/>
        <v>0</v>
      </c>
      <c r="AN15" s="20"/>
      <c r="AO15" s="18">
        <f t="shared" si="20"/>
        <v>0</v>
      </c>
      <c r="AP15" s="20"/>
      <c r="AQ15" s="18">
        <f t="shared" si="21"/>
        <v>0</v>
      </c>
      <c r="AR15" s="20"/>
      <c r="AS15" s="18">
        <f t="shared" si="22"/>
        <v>0</v>
      </c>
      <c r="AT15" s="20"/>
      <c r="AU15" s="18">
        <f t="shared" si="23"/>
        <v>0</v>
      </c>
      <c r="AV15" s="17"/>
      <c r="AW15" s="18">
        <f t="shared" si="24"/>
        <v>0</v>
      </c>
    </row>
    <row r="16" spans="1:49" s="5" customFormat="1" ht="28.2">
      <c r="A16" s="78" t="s">
        <v>128</v>
      </c>
      <c r="B16" s="30">
        <v>6</v>
      </c>
      <c r="C16" s="6" t="s">
        <v>38</v>
      </c>
      <c r="D16" s="42">
        <f t="shared" si="0"/>
        <v>6.2</v>
      </c>
      <c r="E16" s="59">
        <f t="shared" si="1"/>
        <v>12</v>
      </c>
      <c r="F16" s="42">
        <f t="shared" si="2"/>
        <v>6.2</v>
      </c>
      <c r="G16" s="43">
        <f t="shared" si="3"/>
        <v>44</v>
      </c>
      <c r="H16" s="60">
        <f t="shared" si="4"/>
        <v>12</v>
      </c>
      <c r="I16" s="61">
        <f t="shared" si="5"/>
        <v>12</v>
      </c>
      <c r="J16" s="17">
        <v>32</v>
      </c>
      <c r="K16" s="24">
        <v>0.8</v>
      </c>
      <c r="L16" s="17"/>
      <c r="M16" s="27">
        <f>IF(L16&gt;0,IF(L16&gt;26,1,IF(L16&gt;2,28-L16,IF(L16=2,27,30))),0)</f>
        <v>0</v>
      </c>
      <c r="N16" s="17"/>
      <c r="O16" s="18">
        <f t="shared" si="8"/>
        <v>0</v>
      </c>
      <c r="P16" s="17">
        <v>20</v>
      </c>
      <c r="Q16" s="18">
        <v>5.4</v>
      </c>
      <c r="R16" s="17"/>
      <c r="S16" s="18">
        <f t="shared" si="9"/>
        <v>0</v>
      </c>
      <c r="T16" s="17"/>
      <c r="U16" s="18">
        <f t="shared" si="10"/>
        <v>0</v>
      </c>
      <c r="V16" s="17"/>
      <c r="W16" s="18">
        <f t="shared" si="11"/>
        <v>0</v>
      </c>
      <c r="X16" s="17"/>
      <c r="Y16" s="18">
        <f t="shared" si="12"/>
        <v>0</v>
      </c>
      <c r="Z16" s="17"/>
      <c r="AA16" s="18">
        <f t="shared" si="13"/>
        <v>0</v>
      </c>
      <c r="AB16" s="17"/>
      <c r="AC16" s="18">
        <f t="shared" si="14"/>
        <v>0</v>
      </c>
      <c r="AD16" s="17"/>
      <c r="AE16" s="18">
        <f t="shared" si="15"/>
        <v>0</v>
      </c>
      <c r="AF16" s="17"/>
      <c r="AG16" s="18">
        <f t="shared" si="16"/>
        <v>0</v>
      </c>
      <c r="AH16" s="17"/>
      <c r="AI16" s="18">
        <f t="shared" si="17"/>
        <v>0</v>
      </c>
      <c r="AJ16" s="20"/>
      <c r="AK16" s="18">
        <f t="shared" si="18"/>
        <v>0</v>
      </c>
      <c r="AL16" s="20"/>
      <c r="AM16" s="18">
        <f t="shared" si="19"/>
        <v>0</v>
      </c>
      <c r="AN16" s="20"/>
      <c r="AO16" s="18">
        <f t="shared" si="20"/>
        <v>0</v>
      </c>
      <c r="AP16" s="20"/>
      <c r="AQ16" s="18">
        <f t="shared" si="21"/>
        <v>0</v>
      </c>
      <c r="AR16" s="20"/>
      <c r="AS16" s="18">
        <f t="shared" si="22"/>
        <v>0</v>
      </c>
      <c r="AT16" s="20"/>
      <c r="AU16" s="18">
        <f t="shared" si="23"/>
        <v>0</v>
      </c>
      <c r="AV16" s="17"/>
      <c r="AW16" s="18">
        <f t="shared" si="24"/>
        <v>0</v>
      </c>
    </row>
    <row r="17" spans="1:49" s="5" customFormat="1" ht="28.2">
      <c r="A17" s="79" t="s">
        <v>36</v>
      </c>
      <c r="B17" s="51">
        <v>13</v>
      </c>
      <c r="C17" s="47" t="s">
        <v>72</v>
      </c>
      <c r="D17" s="52">
        <f t="shared" si="0"/>
        <v>1</v>
      </c>
      <c r="E17" s="59">
        <f t="shared" si="1"/>
        <v>13</v>
      </c>
      <c r="F17" s="52">
        <f t="shared" si="2"/>
        <v>1</v>
      </c>
      <c r="G17" s="53">
        <f t="shared" si="3"/>
        <v>51</v>
      </c>
      <c r="H17" s="60">
        <f t="shared" si="4"/>
        <v>13</v>
      </c>
      <c r="I17" s="61">
        <f t="shared" si="5"/>
        <v>13</v>
      </c>
      <c r="J17" s="54">
        <v>33</v>
      </c>
      <c r="K17" s="55">
        <f>IF(J17&gt;0,IF(J17&gt;26,1,IF(J17&gt;2,28-J17,IF(J17=2,27,30))),0)</f>
        <v>1</v>
      </c>
      <c r="L17" s="54"/>
      <c r="M17" s="56">
        <f>IF(L17&gt;0,IF(L17&gt;26,1,IF(L17&gt;2,28-L17,IF(L17=2,27,30))),0)</f>
        <v>0</v>
      </c>
      <c r="N17" s="54"/>
      <c r="O17" s="55">
        <f t="shared" si="8"/>
        <v>0</v>
      </c>
      <c r="P17" s="54"/>
      <c r="Q17" s="55">
        <f>IF(P17&gt;0,IF(P17&gt;26,1,IF(P17&gt;2,28-P17,IF(P17=2,27,30))),0)</f>
        <v>0</v>
      </c>
      <c r="R17" s="54"/>
      <c r="S17" s="55">
        <f t="shared" si="9"/>
        <v>0</v>
      </c>
      <c r="T17" s="54"/>
      <c r="U17" s="55">
        <f t="shared" si="10"/>
        <v>0</v>
      </c>
      <c r="V17" s="54"/>
      <c r="W17" s="55">
        <f t="shared" si="11"/>
        <v>0</v>
      </c>
      <c r="X17" s="54"/>
      <c r="Y17" s="55">
        <f t="shared" si="12"/>
        <v>0</v>
      </c>
      <c r="Z17" s="54"/>
      <c r="AA17" s="55">
        <f t="shared" si="13"/>
        <v>0</v>
      </c>
      <c r="AB17" s="54"/>
      <c r="AC17" s="55">
        <f t="shared" si="14"/>
        <v>0</v>
      </c>
      <c r="AD17" s="75"/>
      <c r="AE17" s="55">
        <f t="shared" si="15"/>
        <v>0</v>
      </c>
      <c r="AF17" s="54"/>
      <c r="AG17" s="55">
        <f t="shared" si="16"/>
        <v>0</v>
      </c>
      <c r="AH17" s="54"/>
      <c r="AI17" s="55">
        <f t="shared" si="17"/>
        <v>0</v>
      </c>
      <c r="AJ17" s="57"/>
      <c r="AK17" s="55">
        <f t="shared" si="18"/>
        <v>0</v>
      </c>
      <c r="AL17" s="57"/>
      <c r="AM17" s="55">
        <f t="shared" si="19"/>
        <v>0</v>
      </c>
      <c r="AN17" s="57"/>
      <c r="AO17" s="55">
        <f t="shared" si="20"/>
        <v>0</v>
      </c>
      <c r="AP17" s="57"/>
      <c r="AQ17" s="55">
        <f t="shared" si="21"/>
        <v>0</v>
      </c>
      <c r="AR17" s="74"/>
      <c r="AS17" s="55">
        <f t="shared" si="22"/>
        <v>0</v>
      </c>
      <c r="AT17" s="74"/>
      <c r="AU17" s="55">
        <f t="shared" si="23"/>
        <v>0</v>
      </c>
      <c r="AV17" s="54"/>
      <c r="AW17" s="55">
        <f t="shared" si="24"/>
        <v>0</v>
      </c>
    </row>
    <row r="18" spans="1:49" s="5" customFormat="1" ht="34.5" customHeight="1">
      <c r="A18" s="67" t="s">
        <v>39</v>
      </c>
      <c r="B18" s="68"/>
      <c r="C18" s="69"/>
      <c r="D18" s="70"/>
      <c r="E18" s="70"/>
      <c r="F18" s="70"/>
      <c r="G18" s="70"/>
      <c r="H18" s="70"/>
      <c r="I18" s="71"/>
      <c r="J18" s="72"/>
      <c r="K18" s="72"/>
      <c r="L18" s="72"/>
      <c r="M18" s="70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3"/>
    </row>
    <row r="19" spans="1:49" s="5" customFormat="1" ht="28.2">
      <c r="A19" s="77" t="s">
        <v>43</v>
      </c>
      <c r="B19" s="30">
        <v>1</v>
      </c>
      <c r="C19" s="6" t="s">
        <v>71</v>
      </c>
      <c r="D19" s="42">
        <f t="shared" ref="D19:D40" si="26">F19</f>
        <v>74</v>
      </c>
      <c r="E19" s="59">
        <f>_xlfn.RANK.EQ(D19,$D$19:$D$40,0)</f>
        <v>1</v>
      </c>
      <c r="F19" s="42">
        <f t="shared" ref="F19:F40" si="27">K19+M19+Q19+Y19+O19+AC19+AE19+AI19+S19+U19+AA19+W19+AG19+AO19+AK19+AS19+AM19+AQ19+AU19+AW19</f>
        <v>74</v>
      </c>
      <c r="G19" s="43">
        <f t="shared" ref="G19:G40" si="28">_xlfn.RANK.EQ(F19,$F$5:$F$71,0)</f>
        <v>4</v>
      </c>
      <c r="H19" s="44">
        <f>1+H6</f>
        <v>3</v>
      </c>
      <c r="I19" s="61">
        <f>I6+1</f>
        <v>3</v>
      </c>
      <c r="J19" s="17">
        <v>8</v>
      </c>
      <c r="K19" s="18">
        <f>IF(J19&gt;0,IF(J19&gt;26,1,IF(J19&gt;2,28-J19,IF(J19=2,27,30))),0)</f>
        <v>20</v>
      </c>
      <c r="L19" s="17">
        <v>17</v>
      </c>
      <c r="M19" s="27">
        <f>IF(L19&gt;0,IF(L19&gt;26,1,IF(L19&gt;2,28-L19,IF(L19=2,27,30))),0)</f>
        <v>11</v>
      </c>
      <c r="N19" s="17">
        <v>4</v>
      </c>
      <c r="O19" s="18">
        <f>IF(N19&gt;0,IF(N19&gt;26,1,IF(N19&gt;2,28-N19,IF(N19=2,27,30))),0)</f>
        <v>24</v>
      </c>
      <c r="P19" s="17">
        <v>9</v>
      </c>
      <c r="Q19" s="18">
        <f t="shared" ref="Q19:Q28" si="29">IF(P19&gt;0,IF(P19&gt;26,1,IF(P19&gt;2,28-P19,IF(P19=2,27,30))),0)</f>
        <v>19</v>
      </c>
      <c r="R19" s="17"/>
      <c r="S19" s="18">
        <f t="shared" ref="S19:S40" si="30">IF(R19&gt;0,IF(R19&gt;26,1,IF(R19&gt;2,28-R19,IF(R19=2,27,30))),0)</f>
        <v>0</v>
      </c>
      <c r="T19" s="17"/>
      <c r="U19" s="18">
        <f t="shared" ref="U19:U40" si="31">IF(T19&gt;0,IF(T19&gt;26,1,IF(T19&gt;2,28-T19,IF(T19=2,27,30))),0)</f>
        <v>0</v>
      </c>
      <c r="V19" s="17"/>
      <c r="W19" s="18">
        <f t="shared" ref="W19:W40" si="32">IF(V19&gt;0,IF(V19&gt;26,1,IF(V19&gt;2,28-V19,IF(V19=2,27,30))),0)</f>
        <v>0</v>
      </c>
      <c r="X19" s="17"/>
      <c r="Y19" s="18">
        <f t="shared" ref="Y19:Y40" si="33">IF(X19&gt;0,IF(X19&gt;26,1,IF(X19&gt;2,28-X19,IF(X19=2,27,30))),0)</f>
        <v>0</v>
      </c>
      <c r="Z19" s="17"/>
      <c r="AA19" s="18">
        <f t="shared" ref="AA19:AA40" si="34">IF(Z19&gt;0,IF(Z19&gt;26,1,IF(Z19&gt;2,28-Z19,IF(Z19=2,27,30))),0)</f>
        <v>0</v>
      </c>
      <c r="AB19" s="17"/>
      <c r="AC19" s="18">
        <f t="shared" ref="AC19:AC40" si="35">IF(AB19&gt;0,IF(AB19&gt;26,1,IF(AB19&gt;2,28-AB19,IF(AB19=2,27,30))),0)</f>
        <v>0</v>
      </c>
      <c r="AD19" s="19"/>
      <c r="AE19" s="18">
        <f t="shared" ref="AE19:AE40" si="36">IF(AD19&gt;0,IF(AD19&gt;26,1,IF(AD19&gt;2,28-AD19,IF(AD19=2,27,30))),0)</f>
        <v>0</v>
      </c>
      <c r="AF19" s="17"/>
      <c r="AG19" s="18">
        <f t="shared" ref="AG19:AG40" si="37">IF(AF19&gt;0,IF(AF19&gt;26,1,IF(AF19&gt;2,28-AF19,IF(AF19=2,27,30))),0)</f>
        <v>0</v>
      </c>
      <c r="AH19" s="17"/>
      <c r="AI19" s="18">
        <f t="shared" ref="AI19:AI40" si="38">IF(AH19&gt;0,IF(AH19&gt;26,1,IF(AH19&gt;2,28-AH19,IF(AH19=2,27,30))),0)</f>
        <v>0</v>
      </c>
      <c r="AJ19" s="20"/>
      <c r="AK19" s="18">
        <f t="shared" ref="AK19:AK40" si="39">IF(AJ19&gt;0,IF(AJ19&gt;26,1,IF(AJ19&gt;2,28-AJ19,IF(AJ19=2,27,30))),0)</f>
        <v>0</v>
      </c>
      <c r="AL19" s="20"/>
      <c r="AM19" s="18">
        <f t="shared" ref="AM19:AM40" si="40">IF(AL19&gt;0,IF(AL19&gt;26,1,IF(AL19&gt;2,28-AL19,IF(AL19=2,27,30))),0)</f>
        <v>0</v>
      </c>
      <c r="AN19" s="20"/>
      <c r="AO19" s="18">
        <f t="shared" ref="AO19:AO40" si="41">IF(AN19&gt;0,IF(AN19&gt;26,1,IF(AN19&gt;2,28-AN19,IF(AN19=2,27,30))),0)</f>
        <v>0</v>
      </c>
      <c r="AP19" s="17"/>
      <c r="AQ19" s="18">
        <f t="shared" ref="AQ19:AQ40" si="42">IF(AP19&gt;0,IF(AP19&gt;26,1,IF(AP19&gt;2,28-AP19,IF(AP19=2,27,30))),0)</f>
        <v>0</v>
      </c>
      <c r="AR19" s="19"/>
      <c r="AS19" s="18">
        <f t="shared" ref="AS19:AS40" si="43">IF(AR19&gt;0,IF(AR19&gt;26,1,IF(AR19&gt;2,28-AR19,IF(AR19=2,27,30))),0)</f>
        <v>0</v>
      </c>
      <c r="AT19" s="19"/>
      <c r="AU19" s="18">
        <f t="shared" ref="AU19:AU40" si="44">IF(AT19&gt;0,IF(AT19&gt;26,1,IF(AT19&gt;2,28-AT19,IF(AT19=2,27,30))),0)</f>
        <v>0</v>
      </c>
      <c r="AV19" s="17"/>
      <c r="AW19" s="18">
        <f t="shared" ref="AW19:AW40" si="45">IF(AV19&gt;0,IF(AV19&gt;26,1,IF(AV19&gt;2,28-AV19,IF(AV19=2,27,30))),0)</f>
        <v>0</v>
      </c>
    </row>
    <row r="20" spans="1:49" s="5" customFormat="1" ht="28.2">
      <c r="A20" s="77" t="s">
        <v>44</v>
      </c>
      <c r="B20" s="30">
        <v>51</v>
      </c>
      <c r="C20" s="6" t="s">
        <v>111</v>
      </c>
      <c r="D20" s="42">
        <f t="shared" si="26"/>
        <v>70</v>
      </c>
      <c r="E20" s="59">
        <f t="shared" ref="E20:E40" si="46">_xlfn.RANK.EQ(D20,$D$19:$D$40,0)</f>
        <v>2</v>
      </c>
      <c r="F20" s="42">
        <f t="shared" si="27"/>
        <v>70</v>
      </c>
      <c r="G20" s="43">
        <f t="shared" si="28"/>
        <v>6</v>
      </c>
      <c r="H20" s="44">
        <f t="shared" ref="H20:H40" si="47">1+H19</f>
        <v>4</v>
      </c>
      <c r="I20" s="61">
        <f t="shared" ref="I20:I40" si="48">I19+1</f>
        <v>4</v>
      </c>
      <c r="J20" s="17">
        <v>16</v>
      </c>
      <c r="K20" s="18">
        <f>IF(J20&gt;0,IF(J20&gt;26,1,IF(J20&gt;2,28-J20,IF(J20=2,27,30))),0)</f>
        <v>12</v>
      </c>
      <c r="L20" s="17">
        <v>15</v>
      </c>
      <c r="M20" s="27">
        <f>IF(L20&gt;0,IF(L20&gt;26,1,IF(L20&gt;2,28-L20,IF(L20=2,27,30))),0)</f>
        <v>13</v>
      </c>
      <c r="N20" s="17">
        <v>7</v>
      </c>
      <c r="O20" s="18">
        <f>IF(N20&gt;0,IF(N20&gt;26,1,IF(N20&gt;2,28-N20,IF(N20=2,27,30))),0)</f>
        <v>21</v>
      </c>
      <c r="P20" s="17">
        <v>4</v>
      </c>
      <c r="Q20" s="18">
        <f t="shared" si="29"/>
        <v>24</v>
      </c>
      <c r="R20" s="19"/>
      <c r="S20" s="18">
        <f t="shared" si="30"/>
        <v>0</v>
      </c>
      <c r="T20" s="17"/>
      <c r="U20" s="18">
        <f t="shared" si="31"/>
        <v>0</v>
      </c>
      <c r="V20" s="17"/>
      <c r="W20" s="18">
        <f t="shared" si="32"/>
        <v>0</v>
      </c>
      <c r="X20" s="17"/>
      <c r="Y20" s="18">
        <f t="shared" si="33"/>
        <v>0</v>
      </c>
      <c r="Z20" s="19"/>
      <c r="AA20" s="18">
        <f t="shared" si="34"/>
        <v>0</v>
      </c>
      <c r="AB20" s="17"/>
      <c r="AC20" s="18">
        <f t="shared" si="35"/>
        <v>0</v>
      </c>
      <c r="AD20" s="19"/>
      <c r="AE20" s="18">
        <f t="shared" si="36"/>
        <v>0</v>
      </c>
      <c r="AF20" s="17"/>
      <c r="AG20" s="18">
        <f t="shared" si="37"/>
        <v>0</v>
      </c>
      <c r="AH20" s="17"/>
      <c r="AI20" s="18">
        <f t="shared" si="38"/>
        <v>0</v>
      </c>
      <c r="AJ20" s="20"/>
      <c r="AK20" s="18">
        <f t="shared" si="39"/>
        <v>0</v>
      </c>
      <c r="AL20" s="20"/>
      <c r="AM20" s="18">
        <f t="shared" si="40"/>
        <v>0</v>
      </c>
      <c r="AN20" s="20"/>
      <c r="AO20" s="18">
        <f t="shared" si="41"/>
        <v>0</v>
      </c>
      <c r="AP20" s="20"/>
      <c r="AQ20" s="18">
        <f t="shared" si="42"/>
        <v>0</v>
      </c>
      <c r="AR20" s="83"/>
      <c r="AS20" s="18">
        <f t="shared" si="43"/>
        <v>0</v>
      </c>
      <c r="AT20" s="83"/>
      <c r="AU20" s="18">
        <f t="shared" si="44"/>
        <v>0</v>
      </c>
      <c r="AV20" s="17"/>
      <c r="AW20" s="18">
        <f t="shared" si="45"/>
        <v>0</v>
      </c>
    </row>
    <row r="21" spans="1:49" s="5" customFormat="1" ht="28.2">
      <c r="A21" s="78" t="s">
        <v>42</v>
      </c>
      <c r="B21" s="30">
        <v>32</v>
      </c>
      <c r="C21" s="6" t="s">
        <v>73</v>
      </c>
      <c r="D21" s="42">
        <f t="shared" si="26"/>
        <v>64</v>
      </c>
      <c r="E21" s="59">
        <f t="shared" si="46"/>
        <v>3</v>
      </c>
      <c r="F21" s="42">
        <f t="shared" si="27"/>
        <v>64</v>
      </c>
      <c r="G21" s="43">
        <f t="shared" si="28"/>
        <v>7</v>
      </c>
      <c r="H21" s="44">
        <f t="shared" si="47"/>
        <v>5</v>
      </c>
      <c r="I21" s="61">
        <f t="shared" si="48"/>
        <v>5</v>
      </c>
      <c r="J21" s="17">
        <v>7</v>
      </c>
      <c r="K21" s="18">
        <f>IF(J21&gt;0,IF(J21&gt;26,1,IF(J21&gt;2,28-J21,IF(J21=2,27,30))),0)</f>
        <v>21</v>
      </c>
      <c r="L21" s="17">
        <v>5</v>
      </c>
      <c r="M21" s="27">
        <f>IF(L21&gt;0,IF(L21&gt;26,1,IF(L21&gt;2,28-L21,IF(L21=2,27,30))),0)</f>
        <v>23</v>
      </c>
      <c r="N21" s="17">
        <v>17</v>
      </c>
      <c r="O21" s="18">
        <f>IF(N21&gt;0,IF(N21&gt;26,1,IF(N21&gt;2,28-N21,IF(N21=2,27,30))),0)</f>
        <v>11</v>
      </c>
      <c r="P21" s="17">
        <v>19</v>
      </c>
      <c r="Q21" s="18">
        <f t="shared" si="29"/>
        <v>9</v>
      </c>
      <c r="R21" s="17"/>
      <c r="S21" s="18">
        <f t="shared" si="30"/>
        <v>0</v>
      </c>
      <c r="T21" s="17"/>
      <c r="U21" s="18">
        <f t="shared" si="31"/>
        <v>0</v>
      </c>
      <c r="V21" s="17"/>
      <c r="W21" s="18">
        <f t="shared" si="32"/>
        <v>0</v>
      </c>
      <c r="X21" s="17"/>
      <c r="Y21" s="18">
        <f t="shared" si="33"/>
        <v>0</v>
      </c>
      <c r="Z21" s="19"/>
      <c r="AA21" s="18">
        <f t="shared" si="34"/>
        <v>0</v>
      </c>
      <c r="AB21" s="17"/>
      <c r="AC21" s="18">
        <f t="shared" si="35"/>
        <v>0</v>
      </c>
      <c r="AD21" s="19"/>
      <c r="AE21" s="18">
        <f t="shared" si="36"/>
        <v>0</v>
      </c>
      <c r="AF21" s="17"/>
      <c r="AG21" s="18">
        <f t="shared" si="37"/>
        <v>0</v>
      </c>
      <c r="AH21" s="17"/>
      <c r="AI21" s="18">
        <f t="shared" si="38"/>
        <v>0</v>
      </c>
      <c r="AJ21" s="20"/>
      <c r="AK21" s="18">
        <f t="shared" si="39"/>
        <v>0</v>
      </c>
      <c r="AL21" s="20"/>
      <c r="AM21" s="18">
        <f t="shared" si="40"/>
        <v>0</v>
      </c>
      <c r="AN21" s="20"/>
      <c r="AO21" s="18">
        <f t="shared" si="41"/>
        <v>0</v>
      </c>
      <c r="AP21" s="20"/>
      <c r="AQ21" s="18">
        <f t="shared" si="42"/>
        <v>0</v>
      </c>
      <c r="AR21" s="20"/>
      <c r="AS21" s="18">
        <f t="shared" si="43"/>
        <v>0</v>
      </c>
      <c r="AT21" s="20"/>
      <c r="AU21" s="18">
        <f t="shared" si="44"/>
        <v>0</v>
      </c>
      <c r="AV21" s="17"/>
      <c r="AW21" s="18">
        <f t="shared" si="45"/>
        <v>0</v>
      </c>
    </row>
    <row r="22" spans="1:49" s="5" customFormat="1" ht="28.2">
      <c r="A22" s="77" t="s">
        <v>40</v>
      </c>
      <c r="B22" s="30">
        <v>2</v>
      </c>
      <c r="C22" s="6" t="s">
        <v>71</v>
      </c>
      <c r="D22" s="42">
        <f t="shared" si="26"/>
        <v>61</v>
      </c>
      <c r="E22" s="59">
        <f t="shared" si="46"/>
        <v>4</v>
      </c>
      <c r="F22" s="42">
        <f t="shared" si="27"/>
        <v>61</v>
      </c>
      <c r="G22" s="43">
        <f t="shared" si="28"/>
        <v>9</v>
      </c>
      <c r="H22" s="44">
        <f t="shared" si="47"/>
        <v>6</v>
      </c>
      <c r="I22" s="61">
        <f t="shared" si="48"/>
        <v>6</v>
      </c>
      <c r="J22" s="17">
        <v>2</v>
      </c>
      <c r="K22" s="18">
        <f>IF(J22&gt;0,IF(J22&gt;26,1,IF(J22&gt;2,28-J22,IF(J22=2,27,30))),0)</f>
        <v>27</v>
      </c>
      <c r="L22" s="17">
        <v>20</v>
      </c>
      <c r="M22" s="27">
        <f>IF(L22&gt;0,IF(L22&gt;26,1,IF(L22&gt;2,28-L22,IF(L22=2,27,30))),0)</f>
        <v>8</v>
      </c>
      <c r="N22" s="17">
        <v>13</v>
      </c>
      <c r="O22" s="18">
        <f>IF(N22&gt;0,IF(N22&gt;26,1,IF(N22&gt;2,28-N22,IF(N22=2,27,30))),0)</f>
        <v>15</v>
      </c>
      <c r="P22" s="17">
        <v>17</v>
      </c>
      <c r="Q22" s="18">
        <f t="shared" si="29"/>
        <v>11</v>
      </c>
      <c r="R22" s="19"/>
      <c r="S22" s="18">
        <f t="shared" si="30"/>
        <v>0</v>
      </c>
      <c r="T22" s="17"/>
      <c r="U22" s="18">
        <f t="shared" si="31"/>
        <v>0</v>
      </c>
      <c r="V22" s="17"/>
      <c r="W22" s="18">
        <f t="shared" si="32"/>
        <v>0</v>
      </c>
      <c r="X22" s="17"/>
      <c r="Y22" s="18">
        <f t="shared" si="33"/>
        <v>0</v>
      </c>
      <c r="Z22" s="17"/>
      <c r="AA22" s="18">
        <f t="shared" si="34"/>
        <v>0</v>
      </c>
      <c r="AB22" s="17"/>
      <c r="AC22" s="18">
        <f t="shared" si="35"/>
        <v>0</v>
      </c>
      <c r="AD22" s="17"/>
      <c r="AE22" s="18">
        <f t="shared" si="36"/>
        <v>0</v>
      </c>
      <c r="AF22" s="17"/>
      <c r="AG22" s="18">
        <f t="shared" si="37"/>
        <v>0</v>
      </c>
      <c r="AH22" s="17"/>
      <c r="AI22" s="18">
        <f t="shared" si="38"/>
        <v>0</v>
      </c>
      <c r="AJ22" s="20"/>
      <c r="AK22" s="18">
        <f t="shared" si="39"/>
        <v>0</v>
      </c>
      <c r="AL22" s="20"/>
      <c r="AM22" s="18">
        <f t="shared" si="40"/>
        <v>0</v>
      </c>
      <c r="AN22" s="20"/>
      <c r="AO22" s="18">
        <f t="shared" si="41"/>
        <v>0</v>
      </c>
      <c r="AP22" s="17"/>
      <c r="AQ22" s="18">
        <f t="shared" si="42"/>
        <v>0</v>
      </c>
      <c r="AR22" s="19"/>
      <c r="AS22" s="18">
        <f t="shared" si="43"/>
        <v>0</v>
      </c>
      <c r="AT22" s="19"/>
      <c r="AU22" s="18">
        <f t="shared" si="44"/>
        <v>0</v>
      </c>
      <c r="AV22" s="17"/>
      <c r="AW22" s="18">
        <f t="shared" si="45"/>
        <v>0</v>
      </c>
    </row>
    <row r="23" spans="1:49" s="5" customFormat="1" ht="28.2">
      <c r="A23" s="77" t="s">
        <v>99</v>
      </c>
      <c r="B23" s="30">
        <v>33</v>
      </c>
      <c r="C23" s="6" t="s">
        <v>81</v>
      </c>
      <c r="D23" s="42">
        <f t="shared" si="26"/>
        <v>52.3</v>
      </c>
      <c r="E23" s="59">
        <f t="shared" si="46"/>
        <v>5</v>
      </c>
      <c r="F23" s="42">
        <f t="shared" si="27"/>
        <v>52.3</v>
      </c>
      <c r="G23" s="43">
        <f t="shared" si="28"/>
        <v>13</v>
      </c>
      <c r="H23" s="44">
        <f t="shared" si="47"/>
        <v>7</v>
      </c>
      <c r="I23" s="61">
        <f t="shared" si="48"/>
        <v>7</v>
      </c>
      <c r="J23" s="17"/>
      <c r="K23" s="18"/>
      <c r="L23" s="17">
        <v>12</v>
      </c>
      <c r="M23" s="27">
        <v>5</v>
      </c>
      <c r="N23" s="17">
        <v>2</v>
      </c>
      <c r="O23" s="36">
        <v>20.3</v>
      </c>
      <c r="P23" s="17">
        <v>2</v>
      </c>
      <c r="Q23" s="18">
        <f t="shared" si="29"/>
        <v>27</v>
      </c>
      <c r="R23" s="17"/>
      <c r="S23" s="18">
        <f t="shared" si="30"/>
        <v>0</v>
      </c>
      <c r="T23" s="17"/>
      <c r="U23" s="18">
        <f t="shared" si="31"/>
        <v>0</v>
      </c>
      <c r="V23" s="17"/>
      <c r="W23" s="18">
        <f t="shared" si="32"/>
        <v>0</v>
      </c>
      <c r="X23" s="17"/>
      <c r="Y23" s="18">
        <f t="shared" si="33"/>
        <v>0</v>
      </c>
      <c r="Z23" s="17"/>
      <c r="AA23" s="18">
        <f t="shared" si="34"/>
        <v>0</v>
      </c>
      <c r="AB23" s="17"/>
      <c r="AC23" s="18">
        <f t="shared" si="35"/>
        <v>0</v>
      </c>
      <c r="AD23" s="19"/>
      <c r="AE23" s="18">
        <f t="shared" si="36"/>
        <v>0</v>
      </c>
      <c r="AF23" s="17"/>
      <c r="AG23" s="18">
        <f t="shared" si="37"/>
        <v>0</v>
      </c>
      <c r="AH23" s="17"/>
      <c r="AI23" s="18">
        <f t="shared" si="38"/>
        <v>0</v>
      </c>
      <c r="AJ23" s="20"/>
      <c r="AK23" s="18">
        <f t="shared" si="39"/>
        <v>0</v>
      </c>
      <c r="AL23" s="20"/>
      <c r="AM23" s="18">
        <f t="shared" si="40"/>
        <v>0</v>
      </c>
      <c r="AN23" s="20"/>
      <c r="AO23" s="18">
        <f t="shared" si="41"/>
        <v>0</v>
      </c>
      <c r="AP23" s="20"/>
      <c r="AQ23" s="18">
        <f t="shared" si="42"/>
        <v>0</v>
      </c>
      <c r="AR23" s="20"/>
      <c r="AS23" s="18">
        <f t="shared" si="43"/>
        <v>0</v>
      </c>
      <c r="AT23" s="20"/>
      <c r="AU23" s="18">
        <f t="shared" si="44"/>
        <v>0</v>
      </c>
      <c r="AV23" s="17"/>
      <c r="AW23" s="18">
        <f t="shared" si="45"/>
        <v>0</v>
      </c>
    </row>
    <row r="24" spans="1:49" s="5" customFormat="1" ht="28.2">
      <c r="A24" s="77" t="s">
        <v>41</v>
      </c>
      <c r="B24" s="30"/>
      <c r="C24" s="6"/>
      <c r="D24" s="42">
        <f t="shared" si="26"/>
        <v>40</v>
      </c>
      <c r="E24" s="59">
        <f t="shared" si="46"/>
        <v>6</v>
      </c>
      <c r="F24" s="42">
        <f t="shared" si="27"/>
        <v>40</v>
      </c>
      <c r="G24" s="43">
        <f t="shared" si="28"/>
        <v>16</v>
      </c>
      <c r="H24" s="44">
        <f t="shared" si="47"/>
        <v>8</v>
      </c>
      <c r="I24" s="61">
        <f t="shared" si="48"/>
        <v>8</v>
      </c>
      <c r="J24" s="17">
        <v>5</v>
      </c>
      <c r="K24" s="18">
        <f>IF(J24&gt;0,IF(J24&gt;26,1,IF(J24&gt;2,28-J24,IF(J24=2,27,30))),0)</f>
        <v>23</v>
      </c>
      <c r="L24" s="17">
        <v>26</v>
      </c>
      <c r="M24" s="27">
        <f>IF(L24&gt;0,IF(L24&gt;26,1,IF(L24&gt;2,28-L24,IF(L24=2,27,30))),0)</f>
        <v>2</v>
      </c>
      <c r="N24" s="17">
        <v>27</v>
      </c>
      <c r="O24" s="18">
        <f>IF(N24&gt;0,IF(N24&gt;26,1,IF(N24&gt;2,28-N24,IF(N24=2,27,30))),0)</f>
        <v>1</v>
      </c>
      <c r="P24" s="17">
        <v>14</v>
      </c>
      <c r="Q24" s="18">
        <f t="shared" si="29"/>
        <v>14</v>
      </c>
      <c r="R24" s="17"/>
      <c r="S24" s="18">
        <f t="shared" si="30"/>
        <v>0</v>
      </c>
      <c r="T24" s="17"/>
      <c r="U24" s="18">
        <f t="shared" si="31"/>
        <v>0</v>
      </c>
      <c r="V24" s="17"/>
      <c r="W24" s="18">
        <f t="shared" si="32"/>
        <v>0</v>
      </c>
      <c r="X24" s="17"/>
      <c r="Y24" s="18">
        <f t="shared" si="33"/>
        <v>0</v>
      </c>
      <c r="Z24" s="17"/>
      <c r="AA24" s="18">
        <f t="shared" si="34"/>
        <v>0</v>
      </c>
      <c r="AB24" s="17"/>
      <c r="AC24" s="18">
        <f t="shared" si="35"/>
        <v>0</v>
      </c>
      <c r="AD24" s="17"/>
      <c r="AE24" s="18">
        <f t="shared" si="36"/>
        <v>0</v>
      </c>
      <c r="AF24" s="17"/>
      <c r="AG24" s="18">
        <f t="shared" si="37"/>
        <v>0</v>
      </c>
      <c r="AH24" s="17"/>
      <c r="AI24" s="18">
        <f t="shared" si="38"/>
        <v>0</v>
      </c>
      <c r="AJ24" s="20"/>
      <c r="AK24" s="18">
        <f t="shared" si="39"/>
        <v>0</v>
      </c>
      <c r="AL24" s="20"/>
      <c r="AM24" s="18">
        <f t="shared" si="40"/>
        <v>0</v>
      </c>
      <c r="AN24" s="20"/>
      <c r="AO24" s="18">
        <f t="shared" si="41"/>
        <v>0</v>
      </c>
      <c r="AP24" s="20"/>
      <c r="AQ24" s="18">
        <f t="shared" si="42"/>
        <v>0</v>
      </c>
      <c r="AR24" s="20"/>
      <c r="AS24" s="18">
        <f t="shared" si="43"/>
        <v>0</v>
      </c>
      <c r="AT24" s="20"/>
      <c r="AU24" s="18">
        <f t="shared" si="44"/>
        <v>0</v>
      </c>
      <c r="AV24" s="17"/>
      <c r="AW24" s="18">
        <f t="shared" si="45"/>
        <v>0</v>
      </c>
    </row>
    <row r="25" spans="1:49" s="5" customFormat="1" ht="28.2">
      <c r="A25" s="77" t="s">
        <v>45</v>
      </c>
      <c r="B25" s="30">
        <v>50</v>
      </c>
      <c r="C25" s="6" t="s">
        <v>79</v>
      </c>
      <c r="D25" s="42">
        <f t="shared" si="26"/>
        <v>28</v>
      </c>
      <c r="E25" s="59">
        <f t="shared" si="46"/>
        <v>7</v>
      </c>
      <c r="F25" s="42">
        <f t="shared" si="27"/>
        <v>28</v>
      </c>
      <c r="G25" s="43">
        <f t="shared" si="28"/>
        <v>21</v>
      </c>
      <c r="H25" s="44">
        <f t="shared" si="47"/>
        <v>9</v>
      </c>
      <c r="I25" s="61">
        <f t="shared" si="48"/>
        <v>9</v>
      </c>
      <c r="J25" s="17">
        <v>18</v>
      </c>
      <c r="K25" s="18">
        <f>IF(J25&gt;0,IF(J25&gt;26,1,IF(J25&gt;2,28-J25,IF(J25=2,27,30))),0)</f>
        <v>10</v>
      </c>
      <c r="L25" s="17">
        <v>21</v>
      </c>
      <c r="M25" s="27">
        <f>IF(L25&gt;0,IF(L25&gt;26,1,IF(L25&gt;2,28-L25,IF(L25=2,27,30))),0)</f>
        <v>7</v>
      </c>
      <c r="N25" s="17">
        <v>21</v>
      </c>
      <c r="O25" s="18">
        <f>IF(N25&gt;0,IF(N25&gt;26,1,IF(N25&gt;2,28-N25,IF(N25=2,27,30))),0)</f>
        <v>7</v>
      </c>
      <c r="P25" s="17">
        <v>24</v>
      </c>
      <c r="Q25" s="18">
        <f t="shared" si="29"/>
        <v>4</v>
      </c>
      <c r="R25" s="17"/>
      <c r="S25" s="18">
        <f t="shared" si="30"/>
        <v>0</v>
      </c>
      <c r="T25" s="17"/>
      <c r="U25" s="18">
        <f t="shared" si="31"/>
        <v>0</v>
      </c>
      <c r="V25" s="17"/>
      <c r="W25" s="18">
        <f t="shared" si="32"/>
        <v>0</v>
      </c>
      <c r="X25" s="17"/>
      <c r="Y25" s="18">
        <f t="shared" si="33"/>
        <v>0</v>
      </c>
      <c r="Z25" s="17"/>
      <c r="AA25" s="18">
        <f t="shared" si="34"/>
        <v>0</v>
      </c>
      <c r="AB25" s="17"/>
      <c r="AC25" s="18">
        <f t="shared" si="35"/>
        <v>0</v>
      </c>
      <c r="AD25" s="19"/>
      <c r="AE25" s="18">
        <f t="shared" si="36"/>
        <v>0</v>
      </c>
      <c r="AF25" s="17"/>
      <c r="AG25" s="18">
        <f t="shared" si="37"/>
        <v>0</v>
      </c>
      <c r="AH25" s="17"/>
      <c r="AI25" s="18">
        <f t="shared" si="38"/>
        <v>0</v>
      </c>
      <c r="AJ25" s="20"/>
      <c r="AK25" s="18">
        <f t="shared" si="39"/>
        <v>0</v>
      </c>
      <c r="AL25" s="20"/>
      <c r="AM25" s="18">
        <f t="shared" si="40"/>
        <v>0</v>
      </c>
      <c r="AN25" s="20"/>
      <c r="AO25" s="18">
        <f t="shared" si="41"/>
        <v>0</v>
      </c>
      <c r="AP25" s="20"/>
      <c r="AQ25" s="18">
        <f t="shared" si="42"/>
        <v>0</v>
      </c>
      <c r="AR25" s="22"/>
      <c r="AS25" s="18">
        <f t="shared" si="43"/>
        <v>0</v>
      </c>
      <c r="AT25" s="22"/>
      <c r="AU25" s="18">
        <f t="shared" si="44"/>
        <v>0</v>
      </c>
      <c r="AV25" s="17"/>
      <c r="AW25" s="18">
        <f t="shared" si="45"/>
        <v>0</v>
      </c>
    </row>
    <row r="26" spans="1:49" s="5" customFormat="1" ht="28.2">
      <c r="A26" s="77" t="s">
        <v>87</v>
      </c>
      <c r="B26" s="30">
        <v>440</v>
      </c>
      <c r="C26" s="6" t="s">
        <v>73</v>
      </c>
      <c r="D26" s="42">
        <f t="shared" si="26"/>
        <v>24.6</v>
      </c>
      <c r="E26" s="59">
        <f t="shared" si="46"/>
        <v>8</v>
      </c>
      <c r="F26" s="42">
        <f t="shared" si="27"/>
        <v>24.6</v>
      </c>
      <c r="G26" s="43">
        <f t="shared" si="28"/>
        <v>24</v>
      </c>
      <c r="H26" s="44">
        <f t="shared" si="47"/>
        <v>10</v>
      </c>
      <c r="I26" s="61">
        <f t="shared" si="48"/>
        <v>10</v>
      </c>
      <c r="J26" s="17">
        <v>19</v>
      </c>
      <c r="K26" s="24">
        <v>5.4</v>
      </c>
      <c r="L26" s="17">
        <v>3</v>
      </c>
      <c r="M26" s="36">
        <v>16.7</v>
      </c>
      <c r="N26" s="17">
        <v>23</v>
      </c>
      <c r="O26" s="18">
        <v>2.5</v>
      </c>
      <c r="P26" s="17"/>
      <c r="Q26" s="18">
        <f t="shared" si="29"/>
        <v>0</v>
      </c>
      <c r="R26" s="17"/>
      <c r="S26" s="18">
        <f t="shared" si="30"/>
        <v>0</v>
      </c>
      <c r="T26" s="17"/>
      <c r="U26" s="18">
        <f t="shared" si="31"/>
        <v>0</v>
      </c>
      <c r="V26" s="17"/>
      <c r="W26" s="18">
        <f t="shared" si="32"/>
        <v>0</v>
      </c>
      <c r="X26" s="17"/>
      <c r="Y26" s="18">
        <f t="shared" si="33"/>
        <v>0</v>
      </c>
      <c r="Z26" s="19"/>
      <c r="AA26" s="18">
        <f t="shared" si="34"/>
        <v>0</v>
      </c>
      <c r="AB26" s="17"/>
      <c r="AC26" s="18">
        <f t="shared" si="35"/>
        <v>0</v>
      </c>
      <c r="AD26" s="17"/>
      <c r="AE26" s="18">
        <f t="shared" si="36"/>
        <v>0</v>
      </c>
      <c r="AF26" s="17"/>
      <c r="AG26" s="18">
        <f t="shared" si="37"/>
        <v>0</v>
      </c>
      <c r="AH26" s="17"/>
      <c r="AI26" s="18">
        <f t="shared" si="38"/>
        <v>0</v>
      </c>
      <c r="AJ26" s="20"/>
      <c r="AK26" s="18">
        <f t="shared" si="39"/>
        <v>0</v>
      </c>
      <c r="AL26" s="20"/>
      <c r="AM26" s="18">
        <f t="shared" si="40"/>
        <v>0</v>
      </c>
      <c r="AN26" s="20"/>
      <c r="AO26" s="18">
        <f t="shared" si="41"/>
        <v>0</v>
      </c>
      <c r="AP26" s="20"/>
      <c r="AQ26" s="18">
        <f t="shared" si="42"/>
        <v>0</v>
      </c>
      <c r="AR26" s="20"/>
      <c r="AS26" s="18">
        <f t="shared" si="43"/>
        <v>0</v>
      </c>
      <c r="AT26" s="20"/>
      <c r="AU26" s="18">
        <f t="shared" si="44"/>
        <v>0</v>
      </c>
      <c r="AV26" s="17"/>
      <c r="AW26" s="18">
        <f t="shared" si="45"/>
        <v>0</v>
      </c>
    </row>
    <row r="27" spans="1:49" s="5" customFormat="1" ht="28.2">
      <c r="A27" s="77" t="s">
        <v>48</v>
      </c>
      <c r="B27" s="30">
        <v>63</v>
      </c>
      <c r="C27" s="6" t="s">
        <v>79</v>
      </c>
      <c r="D27" s="42">
        <f t="shared" si="26"/>
        <v>22</v>
      </c>
      <c r="E27" s="59">
        <f t="shared" si="46"/>
        <v>9</v>
      </c>
      <c r="F27" s="42">
        <f t="shared" si="27"/>
        <v>22</v>
      </c>
      <c r="G27" s="43">
        <f t="shared" si="28"/>
        <v>26</v>
      </c>
      <c r="H27" s="44">
        <f t="shared" si="47"/>
        <v>11</v>
      </c>
      <c r="I27" s="61">
        <f t="shared" si="48"/>
        <v>11</v>
      </c>
      <c r="J27" s="17">
        <v>24</v>
      </c>
      <c r="K27" s="18">
        <f>IF(J27&gt;0,IF(J27&gt;26,1,IF(J27&gt;2,28-J27,IF(J27=2,27,30))),0)</f>
        <v>4</v>
      </c>
      <c r="L27" s="17">
        <v>25</v>
      </c>
      <c r="M27" s="27">
        <f>IF(L27&gt;0,IF(L27&gt;26,1,IF(L27&gt;2,28-L27,IF(L27=2,27,30))),0)</f>
        <v>3</v>
      </c>
      <c r="N27" s="17">
        <v>18</v>
      </c>
      <c r="O27" s="18">
        <f>IF(N27&gt;0,IF(N27&gt;26,1,IF(N27&gt;2,28-N27,IF(N27=2,27,30))),0)</f>
        <v>10</v>
      </c>
      <c r="P27" s="17">
        <v>23</v>
      </c>
      <c r="Q27" s="18">
        <f t="shared" si="29"/>
        <v>5</v>
      </c>
      <c r="R27" s="17"/>
      <c r="S27" s="18">
        <f t="shared" si="30"/>
        <v>0</v>
      </c>
      <c r="T27" s="17"/>
      <c r="U27" s="18">
        <f t="shared" si="31"/>
        <v>0</v>
      </c>
      <c r="V27" s="17"/>
      <c r="W27" s="18">
        <f t="shared" si="32"/>
        <v>0</v>
      </c>
      <c r="X27" s="17"/>
      <c r="Y27" s="18">
        <f t="shared" si="33"/>
        <v>0</v>
      </c>
      <c r="Z27" s="19"/>
      <c r="AA27" s="18">
        <f t="shared" si="34"/>
        <v>0</v>
      </c>
      <c r="AB27" s="17"/>
      <c r="AC27" s="18">
        <f t="shared" si="35"/>
        <v>0</v>
      </c>
      <c r="AD27" s="17"/>
      <c r="AE27" s="18">
        <f t="shared" si="36"/>
        <v>0</v>
      </c>
      <c r="AF27" s="17"/>
      <c r="AG27" s="18">
        <f t="shared" si="37"/>
        <v>0</v>
      </c>
      <c r="AH27" s="17"/>
      <c r="AI27" s="18">
        <f t="shared" si="38"/>
        <v>0</v>
      </c>
      <c r="AJ27" s="20"/>
      <c r="AK27" s="18">
        <f t="shared" si="39"/>
        <v>0</v>
      </c>
      <c r="AL27" s="20"/>
      <c r="AM27" s="18">
        <f t="shared" si="40"/>
        <v>0</v>
      </c>
      <c r="AN27" s="20"/>
      <c r="AO27" s="18">
        <f t="shared" si="41"/>
        <v>0</v>
      </c>
      <c r="AP27" s="20"/>
      <c r="AQ27" s="18">
        <f t="shared" si="42"/>
        <v>0</v>
      </c>
      <c r="AR27" s="20"/>
      <c r="AS27" s="18">
        <f t="shared" si="43"/>
        <v>0</v>
      </c>
      <c r="AT27" s="20"/>
      <c r="AU27" s="18">
        <f t="shared" si="44"/>
        <v>0</v>
      </c>
      <c r="AV27" s="17"/>
      <c r="AW27" s="18">
        <f t="shared" si="45"/>
        <v>0</v>
      </c>
    </row>
    <row r="28" spans="1:49" s="5" customFormat="1" ht="28.2">
      <c r="A28" s="78" t="s">
        <v>113</v>
      </c>
      <c r="B28" s="30">
        <v>31</v>
      </c>
      <c r="C28" s="6" t="s">
        <v>81</v>
      </c>
      <c r="D28" s="42">
        <f t="shared" si="26"/>
        <v>21</v>
      </c>
      <c r="E28" s="59">
        <f t="shared" si="46"/>
        <v>10</v>
      </c>
      <c r="F28" s="42">
        <f t="shared" si="27"/>
        <v>21</v>
      </c>
      <c r="G28" s="43">
        <f t="shared" si="28"/>
        <v>28</v>
      </c>
      <c r="H28" s="44">
        <f t="shared" si="47"/>
        <v>12</v>
      </c>
      <c r="I28" s="61">
        <f t="shared" si="48"/>
        <v>12</v>
      </c>
      <c r="J28" s="17">
        <v>56</v>
      </c>
      <c r="K28" s="18">
        <f>IF(J28&gt;0,IF(J28&gt;26,1,IF(J28&gt;2,28-J28,IF(J28=2,27,30))),0)</f>
        <v>1</v>
      </c>
      <c r="L28" s="17"/>
      <c r="M28" s="27">
        <f>(IF(L28&gt;0,IF(L28&gt;26,1,IF(L28&gt;2,28-L28,IF(L28=2,27,30))),0))/4</f>
        <v>0</v>
      </c>
      <c r="N28" s="17">
        <v>2</v>
      </c>
      <c r="O28" s="27">
        <v>7</v>
      </c>
      <c r="P28" s="17">
        <v>15</v>
      </c>
      <c r="Q28" s="18">
        <f t="shared" si="29"/>
        <v>13</v>
      </c>
      <c r="R28" s="17"/>
      <c r="S28" s="18">
        <f t="shared" si="30"/>
        <v>0</v>
      </c>
      <c r="T28" s="17"/>
      <c r="U28" s="18">
        <f t="shared" si="31"/>
        <v>0</v>
      </c>
      <c r="V28" s="17"/>
      <c r="W28" s="18">
        <f t="shared" si="32"/>
        <v>0</v>
      </c>
      <c r="X28" s="17"/>
      <c r="Y28" s="18">
        <f t="shared" si="33"/>
        <v>0</v>
      </c>
      <c r="Z28" s="17"/>
      <c r="AA28" s="18">
        <f t="shared" si="34"/>
        <v>0</v>
      </c>
      <c r="AB28" s="17"/>
      <c r="AC28" s="18">
        <f t="shared" si="35"/>
        <v>0</v>
      </c>
      <c r="AD28" s="17"/>
      <c r="AE28" s="18">
        <f t="shared" si="36"/>
        <v>0</v>
      </c>
      <c r="AF28" s="17"/>
      <c r="AG28" s="18">
        <f t="shared" si="37"/>
        <v>0</v>
      </c>
      <c r="AH28" s="17"/>
      <c r="AI28" s="18">
        <f t="shared" si="38"/>
        <v>0</v>
      </c>
      <c r="AJ28" s="20"/>
      <c r="AK28" s="18">
        <f t="shared" si="39"/>
        <v>0</v>
      </c>
      <c r="AL28" s="20"/>
      <c r="AM28" s="18">
        <f t="shared" si="40"/>
        <v>0</v>
      </c>
      <c r="AN28" s="20"/>
      <c r="AO28" s="18">
        <f t="shared" si="41"/>
        <v>0</v>
      </c>
      <c r="AP28" s="20"/>
      <c r="AQ28" s="18">
        <f t="shared" si="42"/>
        <v>0</v>
      </c>
      <c r="AR28" s="20"/>
      <c r="AS28" s="18">
        <f t="shared" si="43"/>
        <v>0</v>
      </c>
      <c r="AT28" s="20"/>
      <c r="AU28" s="18">
        <f t="shared" si="44"/>
        <v>0</v>
      </c>
      <c r="AV28" s="17"/>
      <c r="AW28" s="18">
        <f t="shared" si="45"/>
        <v>0</v>
      </c>
    </row>
    <row r="29" spans="1:49" s="5" customFormat="1" ht="28.2">
      <c r="A29" s="77" t="s">
        <v>100</v>
      </c>
      <c r="B29" s="30">
        <v>47</v>
      </c>
      <c r="C29" s="6" t="s">
        <v>81</v>
      </c>
      <c r="D29" s="42">
        <f t="shared" si="26"/>
        <v>20.633333333333333</v>
      </c>
      <c r="E29" s="59">
        <f t="shared" si="46"/>
        <v>11</v>
      </c>
      <c r="F29" s="42">
        <f t="shared" si="27"/>
        <v>20.633333333333333</v>
      </c>
      <c r="G29" s="43">
        <f t="shared" si="28"/>
        <v>30</v>
      </c>
      <c r="H29" s="44">
        <f t="shared" si="47"/>
        <v>13</v>
      </c>
      <c r="I29" s="61">
        <f t="shared" si="48"/>
        <v>13</v>
      </c>
      <c r="J29" s="17"/>
      <c r="K29" s="18"/>
      <c r="L29" s="17">
        <v>12</v>
      </c>
      <c r="M29" s="27">
        <f>(IF(L29&gt;0,IF(L29&gt;26,1,IF(L29&gt;2,28-L29,IF(L29=2,27,30))),0))/3</f>
        <v>5.333333333333333</v>
      </c>
      <c r="N29" s="17"/>
      <c r="O29" s="18">
        <f>IF(N29&gt;0,IF(N29&gt;26,1,IF(N29&gt;2,28-N29,IF(N29=2,27,30))),0)</f>
        <v>0</v>
      </c>
      <c r="P29" s="17">
        <v>5</v>
      </c>
      <c r="Q29" s="18">
        <v>15.3</v>
      </c>
      <c r="R29" s="17"/>
      <c r="S29" s="18">
        <f t="shared" si="30"/>
        <v>0</v>
      </c>
      <c r="T29" s="17"/>
      <c r="U29" s="18">
        <f t="shared" si="31"/>
        <v>0</v>
      </c>
      <c r="V29" s="17"/>
      <c r="W29" s="18">
        <f t="shared" si="32"/>
        <v>0</v>
      </c>
      <c r="X29" s="17"/>
      <c r="Y29" s="18">
        <f t="shared" si="33"/>
        <v>0</v>
      </c>
      <c r="Z29" s="19"/>
      <c r="AA29" s="18">
        <f t="shared" si="34"/>
        <v>0</v>
      </c>
      <c r="AB29" s="17"/>
      <c r="AC29" s="18">
        <f t="shared" si="35"/>
        <v>0</v>
      </c>
      <c r="AD29" s="17"/>
      <c r="AE29" s="18">
        <f t="shared" si="36"/>
        <v>0</v>
      </c>
      <c r="AF29" s="17"/>
      <c r="AG29" s="18">
        <f t="shared" si="37"/>
        <v>0</v>
      </c>
      <c r="AH29" s="17"/>
      <c r="AI29" s="18">
        <f t="shared" si="38"/>
        <v>0</v>
      </c>
      <c r="AJ29" s="20"/>
      <c r="AK29" s="18">
        <f t="shared" si="39"/>
        <v>0</v>
      </c>
      <c r="AL29" s="20"/>
      <c r="AM29" s="18">
        <f t="shared" si="40"/>
        <v>0</v>
      </c>
      <c r="AN29" s="20"/>
      <c r="AO29" s="18">
        <f t="shared" si="41"/>
        <v>0</v>
      </c>
      <c r="AP29" s="20"/>
      <c r="AQ29" s="18">
        <f t="shared" si="42"/>
        <v>0</v>
      </c>
      <c r="AR29" s="20"/>
      <c r="AS29" s="18">
        <f t="shared" si="43"/>
        <v>0</v>
      </c>
      <c r="AT29" s="20"/>
      <c r="AU29" s="18">
        <f t="shared" si="44"/>
        <v>0</v>
      </c>
      <c r="AV29" s="17"/>
      <c r="AW29" s="18">
        <f t="shared" si="45"/>
        <v>0</v>
      </c>
    </row>
    <row r="30" spans="1:49" s="5" customFormat="1" ht="28.2">
      <c r="A30" s="77" t="s">
        <v>119</v>
      </c>
      <c r="B30" s="31" t="s">
        <v>103</v>
      </c>
      <c r="C30" s="6" t="s">
        <v>93</v>
      </c>
      <c r="D30" s="42">
        <f t="shared" si="26"/>
        <v>20.100000000000001</v>
      </c>
      <c r="E30" s="59">
        <f t="shared" si="46"/>
        <v>12</v>
      </c>
      <c r="F30" s="42">
        <f t="shared" si="27"/>
        <v>20.100000000000001</v>
      </c>
      <c r="G30" s="43">
        <f t="shared" si="28"/>
        <v>31</v>
      </c>
      <c r="H30" s="44">
        <f t="shared" si="47"/>
        <v>14</v>
      </c>
      <c r="I30" s="61">
        <f t="shared" si="48"/>
        <v>14</v>
      </c>
      <c r="J30" s="17">
        <v>10</v>
      </c>
      <c r="K30" s="18">
        <v>10.8</v>
      </c>
      <c r="L30" s="17">
        <v>13</v>
      </c>
      <c r="M30" s="27">
        <v>5</v>
      </c>
      <c r="N30" s="17">
        <v>28</v>
      </c>
      <c r="O30" s="18">
        <v>0.8</v>
      </c>
      <c r="P30" s="17">
        <v>21</v>
      </c>
      <c r="Q30" s="18">
        <v>3.5</v>
      </c>
      <c r="R30" s="19"/>
      <c r="S30" s="18">
        <f t="shared" si="30"/>
        <v>0</v>
      </c>
      <c r="T30" s="17"/>
      <c r="U30" s="18">
        <f t="shared" si="31"/>
        <v>0</v>
      </c>
      <c r="V30" s="17"/>
      <c r="W30" s="18">
        <f t="shared" si="32"/>
        <v>0</v>
      </c>
      <c r="X30" s="17"/>
      <c r="Y30" s="18">
        <f t="shared" si="33"/>
        <v>0</v>
      </c>
      <c r="Z30" s="17"/>
      <c r="AA30" s="18">
        <f t="shared" si="34"/>
        <v>0</v>
      </c>
      <c r="AB30" s="17"/>
      <c r="AC30" s="18">
        <f t="shared" si="35"/>
        <v>0</v>
      </c>
      <c r="AD30" s="19"/>
      <c r="AE30" s="18">
        <f t="shared" si="36"/>
        <v>0</v>
      </c>
      <c r="AF30" s="17"/>
      <c r="AG30" s="18">
        <f t="shared" si="37"/>
        <v>0</v>
      </c>
      <c r="AH30" s="17"/>
      <c r="AI30" s="18">
        <f t="shared" si="38"/>
        <v>0</v>
      </c>
      <c r="AJ30" s="20"/>
      <c r="AK30" s="18">
        <f t="shared" si="39"/>
        <v>0</v>
      </c>
      <c r="AL30" s="21"/>
      <c r="AM30" s="18">
        <f t="shared" si="40"/>
        <v>0</v>
      </c>
      <c r="AN30" s="20"/>
      <c r="AO30" s="18">
        <f t="shared" si="41"/>
        <v>0</v>
      </c>
      <c r="AP30" s="20"/>
      <c r="AQ30" s="18">
        <f t="shared" si="42"/>
        <v>0</v>
      </c>
      <c r="AR30" s="22"/>
      <c r="AS30" s="18">
        <f t="shared" si="43"/>
        <v>0</v>
      </c>
      <c r="AT30" s="22"/>
      <c r="AU30" s="18">
        <f t="shared" si="44"/>
        <v>0</v>
      </c>
      <c r="AV30" s="17"/>
      <c r="AW30" s="18">
        <f t="shared" si="45"/>
        <v>0</v>
      </c>
    </row>
    <row r="31" spans="1:49" s="5" customFormat="1" ht="28.2">
      <c r="A31" s="77" t="s">
        <v>84</v>
      </c>
      <c r="B31" s="30">
        <v>36</v>
      </c>
      <c r="C31" s="6" t="s">
        <v>81</v>
      </c>
      <c r="D31" s="42">
        <f t="shared" si="26"/>
        <v>14.033333333333333</v>
      </c>
      <c r="E31" s="59">
        <f t="shared" si="46"/>
        <v>13</v>
      </c>
      <c r="F31" s="42">
        <f t="shared" si="27"/>
        <v>14.033333333333333</v>
      </c>
      <c r="G31" s="43">
        <f t="shared" si="28"/>
        <v>32</v>
      </c>
      <c r="H31" s="44">
        <f t="shared" si="47"/>
        <v>15</v>
      </c>
      <c r="I31" s="61">
        <f t="shared" si="48"/>
        <v>15</v>
      </c>
      <c r="J31" s="17">
        <v>53</v>
      </c>
      <c r="K31" s="18">
        <f>IF(J31&gt;0,IF(J31&gt;26,1,IF(J31&gt;2,28-J31,IF(J31=2,27,30))),0)</f>
        <v>1</v>
      </c>
      <c r="L31" s="17">
        <v>12</v>
      </c>
      <c r="M31" s="27">
        <f>(IF(L31&gt;0,IF(L31&gt;26,1,IF(L31&gt;2,28-L31,IF(L31=2,27,30))),0))/3</f>
        <v>5.333333333333333</v>
      </c>
      <c r="N31" s="17"/>
      <c r="O31" s="18">
        <f>IF(N31&gt;0,IF(N31&gt;26,1,IF(N31&gt;2,28-N31,IF(N31=2,27,30))),0)</f>
        <v>0</v>
      </c>
      <c r="P31" s="17">
        <v>5</v>
      </c>
      <c r="Q31" s="18">
        <v>7.7</v>
      </c>
      <c r="R31" s="17"/>
      <c r="S31" s="18">
        <f t="shared" si="30"/>
        <v>0</v>
      </c>
      <c r="T31" s="17"/>
      <c r="U31" s="18">
        <f t="shared" si="31"/>
        <v>0</v>
      </c>
      <c r="V31" s="17"/>
      <c r="W31" s="18">
        <f t="shared" si="32"/>
        <v>0</v>
      </c>
      <c r="X31" s="17"/>
      <c r="Y31" s="18">
        <f t="shared" si="33"/>
        <v>0</v>
      </c>
      <c r="Z31" s="19"/>
      <c r="AA31" s="18">
        <f t="shared" si="34"/>
        <v>0</v>
      </c>
      <c r="AB31" s="17"/>
      <c r="AC31" s="18">
        <f t="shared" si="35"/>
        <v>0</v>
      </c>
      <c r="AD31" s="17"/>
      <c r="AE31" s="18">
        <f t="shared" si="36"/>
        <v>0</v>
      </c>
      <c r="AF31" s="17"/>
      <c r="AG31" s="18">
        <f t="shared" si="37"/>
        <v>0</v>
      </c>
      <c r="AH31" s="17"/>
      <c r="AI31" s="18">
        <f t="shared" si="38"/>
        <v>0</v>
      </c>
      <c r="AJ31" s="20"/>
      <c r="AK31" s="18">
        <f t="shared" si="39"/>
        <v>0</v>
      </c>
      <c r="AL31" s="20"/>
      <c r="AM31" s="18">
        <f t="shared" si="40"/>
        <v>0</v>
      </c>
      <c r="AN31" s="20"/>
      <c r="AO31" s="18">
        <f t="shared" si="41"/>
        <v>0</v>
      </c>
      <c r="AP31" s="20"/>
      <c r="AQ31" s="18">
        <f t="shared" si="42"/>
        <v>0</v>
      </c>
      <c r="AR31" s="23"/>
      <c r="AS31" s="18">
        <f t="shared" si="43"/>
        <v>0</v>
      </c>
      <c r="AT31" s="23"/>
      <c r="AU31" s="18">
        <f t="shared" si="44"/>
        <v>0</v>
      </c>
      <c r="AV31" s="17"/>
      <c r="AW31" s="18">
        <f t="shared" si="45"/>
        <v>0</v>
      </c>
    </row>
    <row r="32" spans="1:49" s="5" customFormat="1" ht="28.2">
      <c r="A32" s="77" t="s">
        <v>107</v>
      </c>
      <c r="B32" s="30">
        <v>379</v>
      </c>
      <c r="C32" s="6" t="s">
        <v>73</v>
      </c>
      <c r="D32" s="42">
        <f t="shared" si="26"/>
        <v>8.4</v>
      </c>
      <c r="E32" s="59">
        <f t="shared" si="46"/>
        <v>14</v>
      </c>
      <c r="F32" s="42">
        <f t="shared" si="27"/>
        <v>8.4</v>
      </c>
      <c r="G32" s="43">
        <f t="shared" si="28"/>
        <v>37</v>
      </c>
      <c r="H32" s="44">
        <f t="shared" si="47"/>
        <v>16</v>
      </c>
      <c r="I32" s="61">
        <f t="shared" si="48"/>
        <v>16</v>
      </c>
      <c r="J32" s="17">
        <v>42</v>
      </c>
      <c r="K32" s="24">
        <f>((IF(J32&gt;0,IF(J32&gt;26,1,IF(J32&gt;2,28-J32,IF(J32=2,27,30))),0)))/5*2</f>
        <v>0.4</v>
      </c>
      <c r="L32" s="17">
        <v>16</v>
      </c>
      <c r="M32" s="27">
        <v>8</v>
      </c>
      <c r="N32" s="17"/>
      <c r="O32" s="18">
        <f>IF(N32&gt;0,IF(N32&gt;26,1,IF(N32&gt;2,28-N32,IF(N32=2,27,30))),0)</f>
        <v>0</v>
      </c>
      <c r="P32" s="17"/>
      <c r="Q32" s="18">
        <f t="shared" ref="Q32:Q40" si="49">IF(P32&gt;0,IF(P32&gt;26,1,IF(P32&gt;2,28-P32,IF(P32=2,27,30))),0)</f>
        <v>0</v>
      </c>
      <c r="R32" s="17"/>
      <c r="S32" s="18">
        <f t="shared" si="30"/>
        <v>0</v>
      </c>
      <c r="T32" s="17"/>
      <c r="U32" s="18">
        <f t="shared" si="31"/>
        <v>0</v>
      </c>
      <c r="V32" s="17"/>
      <c r="W32" s="18">
        <f t="shared" si="32"/>
        <v>0</v>
      </c>
      <c r="X32" s="17"/>
      <c r="Y32" s="18">
        <f t="shared" si="33"/>
        <v>0</v>
      </c>
      <c r="Z32" s="19"/>
      <c r="AA32" s="18">
        <f t="shared" si="34"/>
        <v>0</v>
      </c>
      <c r="AB32" s="17"/>
      <c r="AC32" s="18">
        <f t="shared" si="35"/>
        <v>0</v>
      </c>
      <c r="AD32" s="17"/>
      <c r="AE32" s="18">
        <f t="shared" si="36"/>
        <v>0</v>
      </c>
      <c r="AF32" s="17"/>
      <c r="AG32" s="18">
        <f t="shared" si="37"/>
        <v>0</v>
      </c>
      <c r="AH32" s="17"/>
      <c r="AI32" s="18">
        <f t="shared" si="38"/>
        <v>0</v>
      </c>
      <c r="AJ32" s="20"/>
      <c r="AK32" s="18">
        <f t="shared" si="39"/>
        <v>0</v>
      </c>
      <c r="AL32" s="20"/>
      <c r="AM32" s="18">
        <f t="shared" si="40"/>
        <v>0</v>
      </c>
      <c r="AN32" s="20"/>
      <c r="AO32" s="18">
        <f t="shared" si="41"/>
        <v>0</v>
      </c>
      <c r="AP32" s="20"/>
      <c r="AQ32" s="18">
        <f t="shared" si="42"/>
        <v>0</v>
      </c>
      <c r="AR32" s="20"/>
      <c r="AS32" s="18">
        <f t="shared" si="43"/>
        <v>0</v>
      </c>
      <c r="AT32" s="20"/>
      <c r="AU32" s="18">
        <f t="shared" si="44"/>
        <v>0</v>
      </c>
      <c r="AV32" s="17"/>
      <c r="AW32" s="18">
        <f t="shared" si="45"/>
        <v>0</v>
      </c>
    </row>
    <row r="33" spans="1:49" s="7" customFormat="1" ht="28.2">
      <c r="A33" s="77" t="s">
        <v>106</v>
      </c>
      <c r="B33" s="30">
        <v>41</v>
      </c>
      <c r="C33" s="6" t="s">
        <v>73</v>
      </c>
      <c r="D33" s="42">
        <f t="shared" si="26"/>
        <v>7.6</v>
      </c>
      <c r="E33" s="59">
        <f t="shared" si="46"/>
        <v>15</v>
      </c>
      <c r="F33" s="42">
        <f t="shared" si="27"/>
        <v>7.6</v>
      </c>
      <c r="G33" s="43">
        <f t="shared" si="28"/>
        <v>40</v>
      </c>
      <c r="H33" s="44">
        <f t="shared" si="47"/>
        <v>17</v>
      </c>
      <c r="I33" s="61">
        <f t="shared" si="48"/>
        <v>17</v>
      </c>
      <c r="J33" s="17">
        <v>42</v>
      </c>
      <c r="K33" s="24">
        <f>((IF(J33&gt;0,IF(J33&gt;26,1,IF(J33&gt;2,28-J33,IF(J33=2,27,30))),0)))/5*3</f>
        <v>0.60000000000000009</v>
      </c>
      <c r="L33" s="17">
        <v>16</v>
      </c>
      <c r="M33" s="27">
        <f>(IF(L33&gt;0,IF(L33&gt;26,1,IF(L33&gt;2,28-L33,IF(L33=2,27,30))),0))/3</f>
        <v>4</v>
      </c>
      <c r="N33" s="17">
        <v>25</v>
      </c>
      <c r="O33" s="18">
        <f>IF(N33&gt;0,IF(N33&gt;26,1,IF(N33&gt;2,28-N33,IF(N33=2,27,30))),0)</f>
        <v>3</v>
      </c>
      <c r="P33" s="17"/>
      <c r="Q33" s="18">
        <f t="shared" si="49"/>
        <v>0</v>
      </c>
      <c r="R33" s="17"/>
      <c r="S33" s="18">
        <f t="shared" si="30"/>
        <v>0</v>
      </c>
      <c r="T33" s="17"/>
      <c r="U33" s="18">
        <f t="shared" si="31"/>
        <v>0</v>
      </c>
      <c r="V33" s="17"/>
      <c r="W33" s="18">
        <f t="shared" si="32"/>
        <v>0</v>
      </c>
      <c r="X33" s="17"/>
      <c r="Y33" s="18">
        <f t="shared" si="33"/>
        <v>0</v>
      </c>
      <c r="Z33" s="19"/>
      <c r="AA33" s="18">
        <f t="shared" si="34"/>
        <v>0</v>
      </c>
      <c r="AB33" s="17"/>
      <c r="AC33" s="18">
        <f t="shared" si="35"/>
        <v>0</v>
      </c>
      <c r="AD33" s="17"/>
      <c r="AE33" s="18">
        <f t="shared" si="36"/>
        <v>0</v>
      </c>
      <c r="AF33" s="17"/>
      <c r="AG33" s="18">
        <f t="shared" si="37"/>
        <v>0</v>
      </c>
      <c r="AH33" s="17"/>
      <c r="AI33" s="18">
        <f t="shared" si="38"/>
        <v>0</v>
      </c>
      <c r="AJ33" s="20"/>
      <c r="AK33" s="18">
        <f t="shared" si="39"/>
        <v>0</v>
      </c>
      <c r="AL33" s="20"/>
      <c r="AM33" s="18">
        <f t="shared" si="40"/>
        <v>0</v>
      </c>
      <c r="AN33" s="20"/>
      <c r="AO33" s="18">
        <f t="shared" si="41"/>
        <v>0</v>
      </c>
      <c r="AP33" s="20"/>
      <c r="AQ33" s="18">
        <f t="shared" si="42"/>
        <v>0</v>
      </c>
      <c r="AR33" s="20"/>
      <c r="AS33" s="18">
        <f t="shared" si="43"/>
        <v>0</v>
      </c>
      <c r="AT33" s="20"/>
      <c r="AU33" s="18">
        <f t="shared" si="44"/>
        <v>0</v>
      </c>
      <c r="AV33" s="17"/>
      <c r="AW33" s="18">
        <f t="shared" si="45"/>
        <v>0</v>
      </c>
    </row>
    <row r="34" spans="1:49" s="5" customFormat="1" ht="28.2">
      <c r="A34" s="77" t="s">
        <v>85</v>
      </c>
      <c r="B34" s="30">
        <v>438</v>
      </c>
      <c r="C34" s="6" t="s">
        <v>73</v>
      </c>
      <c r="D34" s="42">
        <f t="shared" si="26"/>
        <v>4.5999999999999996</v>
      </c>
      <c r="E34" s="59">
        <f t="shared" si="46"/>
        <v>16</v>
      </c>
      <c r="F34" s="42">
        <f t="shared" si="27"/>
        <v>4.5999999999999996</v>
      </c>
      <c r="G34" s="43">
        <f t="shared" si="28"/>
        <v>46</v>
      </c>
      <c r="H34" s="44">
        <f t="shared" si="47"/>
        <v>18</v>
      </c>
      <c r="I34" s="61">
        <f t="shared" si="48"/>
        <v>18</v>
      </c>
      <c r="J34" s="17">
        <v>19</v>
      </c>
      <c r="K34" s="24">
        <f>(IF(J34&gt;0,IF(J34&gt;26,1,IF(J34&gt;2,28-J34,IF(J34=2,27,30))),0))/5*2+1</f>
        <v>4.5999999999999996</v>
      </c>
      <c r="L34" s="17"/>
      <c r="M34" s="27">
        <f t="shared" ref="M34:M40" si="50">IF(L34&gt;0,IF(L34&gt;26,1,IF(L34&gt;2,28-L34,IF(L34=2,27,30))),0)</f>
        <v>0</v>
      </c>
      <c r="N34" s="17"/>
      <c r="O34" s="18">
        <f>IF(N34&gt;0,IF(N34&gt;26,1,IF(N34&gt;2,28-N34,IF(N34=2,27,30))),0)</f>
        <v>0</v>
      </c>
      <c r="P34" s="17"/>
      <c r="Q34" s="18">
        <f t="shared" si="49"/>
        <v>0</v>
      </c>
      <c r="R34" s="17"/>
      <c r="S34" s="18">
        <f t="shared" si="30"/>
        <v>0</v>
      </c>
      <c r="T34" s="17"/>
      <c r="U34" s="18">
        <f t="shared" si="31"/>
        <v>0</v>
      </c>
      <c r="V34" s="17"/>
      <c r="W34" s="18">
        <f t="shared" si="32"/>
        <v>0</v>
      </c>
      <c r="X34" s="17"/>
      <c r="Y34" s="18">
        <f t="shared" si="33"/>
        <v>0</v>
      </c>
      <c r="Z34" s="19"/>
      <c r="AA34" s="18">
        <f t="shared" si="34"/>
        <v>0</v>
      </c>
      <c r="AB34" s="17"/>
      <c r="AC34" s="18">
        <f t="shared" si="35"/>
        <v>0</v>
      </c>
      <c r="AD34" s="17"/>
      <c r="AE34" s="18">
        <f t="shared" si="36"/>
        <v>0</v>
      </c>
      <c r="AF34" s="17"/>
      <c r="AG34" s="18">
        <f t="shared" si="37"/>
        <v>0</v>
      </c>
      <c r="AH34" s="17"/>
      <c r="AI34" s="18">
        <f t="shared" si="38"/>
        <v>0</v>
      </c>
      <c r="AJ34" s="20"/>
      <c r="AK34" s="18">
        <f t="shared" si="39"/>
        <v>0</v>
      </c>
      <c r="AL34" s="20"/>
      <c r="AM34" s="18">
        <f t="shared" si="40"/>
        <v>0</v>
      </c>
      <c r="AN34" s="20"/>
      <c r="AO34" s="18">
        <f t="shared" si="41"/>
        <v>0</v>
      </c>
      <c r="AP34" s="20"/>
      <c r="AQ34" s="18">
        <f t="shared" si="42"/>
        <v>0</v>
      </c>
      <c r="AR34" s="17"/>
      <c r="AS34" s="18">
        <f t="shared" si="43"/>
        <v>0</v>
      </c>
      <c r="AT34" s="17"/>
      <c r="AU34" s="18">
        <f t="shared" si="44"/>
        <v>0</v>
      </c>
      <c r="AV34" s="17"/>
      <c r="AW34" s="18">
        <f t="shared" si="45"/>
        <v>0</v>
      </c>
    </row>
    <row r="35" spans="1:49" s="5" customFormat="1" ht="28.2">
      <c r="A35" s="77" t="s">
        <v>86</v>
      </c>
      <c r="B35" s="30">
        <v>439</v>
      </c>
      <c r="C35" s="6" t="s">
        <v>73</v>
      </c>
      <c r="D35" s="42">
        <f t="shared" si="26"/>
        <v>3.5</v>
      </c>
      <c r="E35" s="59">
        <f t="shared" si="46"/>
        <v>17</v>
      </c>
      <c r="F35" s="42">
        <f t="shared" si="27"/>
        <v>3.5</v>
      </c>
      <c r="G35" s="43">
        <f t="shared" si="28"/>
        <v>47</v>
      </c>
      <c r="H35" s="44">
        <f t="shared" si="47"/>
        <v>19</v>
      </c>
      <c r="I35" s="61">
        <f t="shared" si="48"/>
        <v>19</v>
      </c>
      <c r="J35" s="17">
        <v>54</v>
      </c>
      <c r="K35" s="24">
        <f>(IF(J35&gt;0,IF(J35&gt;26,1,IF(J35&gt;2,28-J35,IF(J35=2,27,30))),0))</f>
        <v>1</v>
      </c>
      <c r="L35" s="17"/>
      <c r="M35" s="27">
        <f t="shared" si="50"/>
        <v>0</v>
      </c>
      <c r="N35" s="17">
        <v>23</v>
      </c>
      <c r="O35" s="18">
        <v>2.5</v>
      </c>
      <c r="P35" s="17"/>
      <c r="Q35" s="18">
        <f t="shared" si="49"/>
        <v>0</v>
      </c>
      <c r="R35" s="17"/>
      <c r="S35" s="18">
        <f t="shared" si="30"/>
        <v>0</v>
      </c>
      <c r="T35" s="17"/>
      <c r="U35" s="18">
        <f t="shared" si="31"/>
        <v>0</v>
      </c>
      <c r="V35" s="17"/>
      <c r="W35" s="18">
        <f t="shared" si="32"/>
        <v>0</v>
      </c>
      <c r="X35" s="17"/>
      <c r="Y35" s="18">
        <f t="shared" si="33"/>
        <v>0</v>
      </c>
      <c r="Z35" s="19"/>
      <c r="AA35" s="18">
        <f t="shared" si="34"/>
        <v>0</v>
      </c>
      <c r="AB35" s="17"/>
      <c r="AC35" s="18">
        <f t="shared" si="35"/>
        <v>0</v>
      </c>
      <c r="AD35" s="17"/>
      <c r="AE35" s="18">
        <f t="shared" si="36"/>
        <v>0</v>
      </c>
      <c r="AF35" s="17"/>
      <c r="AG35" s="18">
        <f t="shared" si="37"/>
        <v>0</v>
      </c>
      <c r="AH35" s="17"/>
      <c r="AI35" s="18">
        <f t="shared" si="38"/>
        <v>0</v>
      </c>
      <c r="AJ35" s="20"/>
      <c r="AK35" s="18">
        <f t="shared" si="39"/>
        <v>0</v>
      </c>
      <c r="AL35" s="20"/>
      <c r="AM35" s="18">
        <f t="shared" si="40"/>
        <v>0</v>
      </c>
      <c r="AN35" s="20"/>
      <c r="AO35" s="18">
        <f t="shared" si="41"/>
        <v>0</v>
      </c>
      <c r="AP35" s="20"/>
      <c r="AQ35" s="18">
        <f t="shared" si="42"/>
        <v>0</v>
      </c>
      <c r="AR35" s="20"/>
      <c r="AS35" s="18">
        <f t="shared" si="43"/>
        <v>0</v>
      </c>
      <c r="AT35" s="20"/>
      <c r="AU35" s="18">
        <f t="shared" si="44"/>
        <v>0</v>
      </c>
      <c r="AV35" s="17"/>
      <c r="AW35" s="18">
        <f t="shared" si="45"/>
        <v>0</v>
      </c>
    </row>
    <row r="36" spans="1:49" s="5" customFormat="1" ht="28.2">
      <c r="A36" s="77" t="s">
        <v>37</v>
      </c>
      <c r="B36" s="30">
        <v>18</v>
      </c>
      <c r="C36" s="6" t="s">
        <v>71</v>
      </c>
      <c r="D36" s="42">
        <f t="shared" si="26"/>
        <v>2</v>
      </c>
      <c r="E36" s="59">
        <f t="shared" si="46"/>
        <v>18</v>
      </c>
      <c r="F36" s="42">
        <f t="shared" si="27"/>
        <v>2</v>
      </c>
      <c r="G36" s="43">
        <f t="shared" si="28"/>
        <v>49</v>
      </c>
      <c r="H36" s="44">
        <f t="shared" si="47"/>
        <v>20</v>
      </c>
      <c r="I36" s="61">
        <f t="shared" si="48"/>
        <v>20</v>
      </c>
      <c r="J36" s="17">
        <v>43</v>
      </c>
      <c r="K36" s="18">
        <f>IF(J36&gt;0,IF(J36&gt;26,1,IF(J36&gt;2,28-J36,IF(J36=2,27,30))),0)</f>
        <v>1</v>
      </c>
      <c r="L36" s="17"/>
      <c r="M36" s="27">
        <f t="shared" si="50"/>
        <v>0</v>
      </c>
      <c r="N36" s="17"/>
      <c r="O36" s="18">
        <f>IF(N36&gt;0,IF(N36&gt;26,1,IF(N36&gt;2,28-N36,IF(N36=2,27,30))),0)</f>
        <v>0</v>
      </c>
      <c r="P36" s="17">
        <v>28</v>
      </c>
      <c r="Q36" s="18">
        <f t="shared" si="49"/>
        <v>1</v>
      </c>
      <c r="R36" s="17"/>
      <c r="S36" s="18">
        <f t="shared" si="30"/>
        <v>0</v>
      </c>
      <c r="T36" s="17"/>
      <c r="U36" s="18">
        <f t="shared" si="31"/>
        <v>0</v>
      </c>
      <c r="V36" s="17"/>
      <c r="W36" s="18">
        <f t="shared" si="32"/>
        <v>0</v>
      </c>
      <c r="X36" s="17"/>
      <c r="Y36" s="18">
        <f t="shared" si="33"/>
        <v>0</v>
      </c>
      <c r="Z36" s="17"/>
      <c r="AA36" s="18">
        <f t="shared" si="34"/>
        <v>0</v>
      </c>
      <c r="AB36" s="17"/>
      <c r="AC36" s="18">
        <f t="shared" si="35"/>
        <v>0</v>
      </c>
      <c r="AD36" s="19"/>
      <c r="AE36" s="18">
        <f t="shared" si="36"/>
        <v>0</v>
      </c>
      <c r="AF36" s="17"/>
      <c r="AG36" s="18">
        <f t="shared" si="37"/>
        <v>0</v>
      </c>
      <c r="AH36" s="17"/>
      <c r="AI36" s="18">
        <f t="shared" si="38"/>
        <v>0</v>
      </c>
      <c r="AJ36" s="20"/>
      <c r="AK36" s="18">
        <f t="shared" si="39"/>
        <v>0</v>
      </c>
      <c r="AL36" s="20"/>
      <c r="AM36" s="18">
        <f t="shared" si="40"/>
        <v>0</v>
      </c>
      <c r="AN36" s="20"/>
      <c r="AO36" s="18">
        <f t="shared" si="41"/>
        <v>0</v>
      </c>
      <c r="AP36" s="20"/>
      <c r="AQ36" s="18">
        <f t="shared" si="42"/>
        <v>0</v>
      </c>
      <c r="AR36" s="20"/>
      <c r="AS36" s="18">
        <f t="shared" si="43"/>
        <v>0</v>
      </c>
      <c r="AT36" s="20"/>
      <c r="AU36" s="18">
        <f t="shared" si="44"/>
        <v>0</v>
      </c>
      <c r="AV36" s="17"/>
      <c r="AW36" s="18">
        <f t="shared" si="45"/>
        <v>0</v>
      </c>
    </row>
    <row r="37" spans="1:49" s="5" customFormat="1" ht="56.4">
      <c r="A37" s="78" t="s">
        <v>50</v>
      </c>
      <c r="B37" s="30">
        <v>28</v>
      </c>
      <c r="C37" s="6" t="s">
        <v>126</v>
      </c>
      <c r="D37" s="42">
        <f t="shared" si="26"/>
        <v>1</v>
      </c>
      <c r="E37" s="59">
        <f t="shared" si="46"/>
        <v>19</v>
      </c>
      <c r="F37" s="42">
        <f t="shared" si="27"/>
        <v>1</v>
      </c>
      <c r="G37" s="43">
        <f t="shared" si="28"/>
        <v>51</v>
      </c>
      <c r="H37" s="44">
        <f t="shared" si="47"/>
        <v>21</v>
      </c>
      <c r="I37" s="61">
        <f t="shared" si="48"/>
        <v>21</v>
      </c>
      <c r="J37" s="17">
        <v>47</v>
      </c>
      <c r="K37" s="18">
        <f>IF(J37&gt;0,IF(J37&gt;26,1,IF(J37&gt;2,28-J37,IF(J37=2,27,30))),0)</f>
        <v>1</v>
      </c>
      <c r="L37" s="17"/>
      <c r="M37" s="27">
        <f t="shared" si="50"/>
        <v>0</v>
      </c>
      <c r="N37" s="17"/>
      <c r="O37" s="18">
        <f>IF(N37&gt;0,IF(N37&gt;26,1,IF(N37&gt;2,28-N37,IF(N37=2,27,30))),0)</f>
        <v>0</v>
      </c>
      <c r="P37" s="17"/>
      <c r="Q37" s="18">
        <f t="shared" si="49"/>
        <v>0</v>
      </c>
      <c r="R37" s="17"/>
      <c r="S37" s="18">
        <f t="shared" si="30"/>
        <v>0</v>
      </c>
      <c r="T37" s="17"/>
      <c r="U37" s="18">
        <f t="shared" si="31"/>
        <v>0</v>
      </c>
      <c r="V37" s="17"/>
      <c r="W37" s="18">
        <f t="shared" si="32"/>
        <v>0</v>
      </c>
      <c r="X37" s="17"/>
      <c r="Y37" s="18">
        <f t="shared" si="33"/>
        <v>0</v>
      </c>
      <c r="Z37" s="17"/>
      <c r="AA37" s="18">
        <f t="shared" si="34"/>
        <v>0</v>
      </c>
      <c r="AB37" s="17"/>
      <c r="AC37" s="18">
        <f t="shared" si="35"/>
        <v>0</v>
      </c>
      <c r="AD37" s="17"/>
      <c r="AE37" s="18">
        <f t="shared" si="36"/>
        <v>0</v>
      </c>
      <c r="AF37" s="17"/>
      <c r="AG37" s="18">
        <f t="shared" si="37"/>
        <v>0</v>
      </c>
      <c r="AH37" s="17"/>
      <c r="AI37" s="18">
        <f t="shared" si="38"/>
        <v>0</v>
      </c>
      <c r="AJ37" s="20"/>
      <c r="AK37" s="18">
        <f t="shared" si="39"/>
        <v>0</v>
      </c>
      <c r="AL37" s="20"/>
      <c r="AM37" s="18">
        <f t="shared" si="40"/>
        <v>0</v>
      </c>
      <c r="AN37" s="20"/>
      <c r="AO37" s="18">
        <f t="shared" si="41"/>
        <v>0</v>
      </c>
      <c r="AP37" s="20"/>
      <c r="AQ37" s="18">
        <f t="shared" si="42"/>
        <v>0</v>
      </c>
      <c r="AR37" s="20"/>
      <c r="AS37" s="18">
        <f t="shared" si="43"/>
        <v>0</v>
      </c>
      <c r="AT37" s="20"/>
      <c r="AU37" s="18">
        <f t="shared" si="44"/>
        <v>0</v>
      </c>
      <c r="AV37" s="17"/>
      <c r="AW37" s="18">
        <f t="shared" si="45"/>
        <v>0</v>
      </c>
    </row>
    <row r="38" spans="1:49" s="5" customFormat="1" ht="39" customHeight="1">
      <c r="A38" s="80" t="s">
        <v>102</v>
      </c>
      <c r="B38" s="33"/>
      <c r="C38" s="8"/>
      <c r="D38" s="42">
        <f t="shared" si="26"/>
        <v>1</v>
      </c>
      <c r="E38" s="59">
        <f t="shared" si="46"/>
        <v>19</v>
      </c>
      <c r="F38" s="42">
        <f t="shared" si="27"/>
        <v>1</v>
      </c>
      <c r="G38" s="43">
        <f t="shared" si="28"/>
        <v>51</v>
      </c>
      <c r="H38" s="44">
        <f t="shared" si="47"/>
        <v>22</v>
      </c>
      <c r="I38" s="61">
        <f t="shared" si="48"/>
        <v>22</v>
      </c>
      <c r="J38" s="20"/>
      <c r="K38" s="18"/>
      <c r="L38" s="17">
        <v>30</v>
      </c>
      <c r="M38" s="27">
        <f t="shared" si="50"/>
        <v>1</v>
      </c>
      <c r="N38" s="17"/>
      <c r="O38" s="18">
        <f>IF(N38&gt;0,IF(N38&gt;26,1,IF(N38&gt;2,28-N38,IF(N38=2,27,30))),0)</f>
        <v>0</v>
      </c>
      <c r="P38" s="17"/>
      <c r="Q38" s="18">
        <f t="shared" si="49"/>
        <v>0</v>
      </c>
      <c r="R38" s="17"/>
      <c r="S38" s="18">
        <f t="shared" si="30"/>
        <v>0</v>
      </c>
      <c r="T38" s="17"/>
      <c r="U38" s="18">
        <f t="shared" si="31"/>
        <v>0</v>
      </c>
      <c r="V38" s="17"/>
      <c r="W38" s="18">
        <f t="shared" si="32"/>
        <v>0</v>
      </c>
      <c r="X38" s="17"/>
      <c r="Y38" s="18">
        <f t="shared" si="33"/>
        <v>0</v>
      </c>
      <c r="Z38" s="17"/>
      <c r="AA38" s="18">
        <f t="shared" si="34"/>
        <v>0</v>
      </c>
      <c r="AB38" s="17"/>
      <c r="AC38" s="18">
        <f t="shared" si="35"/>
        <v>0</v>
      </c>
      <c r="AD38" s="17"/>
      <c r="AE38" s="18">
        <f t="shared" si="36"/>
        <v>0</v>
      </c>
      <c r="AF38" s="17"/>
      <c r="AG38" s="18">
        <f t="shared" si="37"/>
        <v>0</v>
      </c>
      <c r="AH38" s="17"/>
      <c r="AI38" s="18">
        <f t="shared" si="38"/>
        <v>0</v>
      </c>
      <c r="AJ38" s="17"/>
      <c r="AK38" s="18">
        <f t="shared" si="39"/>
        <v>0</v>
      </c>
      <c r="AL38" s="17"/>
      <c r="AM38" s="18">
        <f t="shared" si="40"/>
        <v>0</v>
      </c>
      <c r="AN38" s="17"/>
      <c r="AO38" s="18">
        <f t="shared" si="41"/>
        <v>0</v>
      </c>
      <c r="AP38" s="17"/>
      <c r="AQ38" s="18">
        <f t="shared" si="42"/>
        <v>0</v>
      </c>
      <c r="AR38" s="17"/>
      <c r="AS38" s="18">
        <f t="shared" si="43"/>
        <v>0</v>
      </c>
      <c r="AT38" s="17"/>
      <c r="AU38" s="18">
        <f t="shared" si="44"/>
        <v>0</v>
      </c>
      <c r="AV38" s="20"/>
      <c r="AW38" s="18">
        <f t="shared" si="45"/>
        <v>0</v>
      </c>
    </row>
    <row r="39" spans="1:49" s="5" customFormat="1" ht="28.2">
      <c r="A39" s="78" t="s">
        <v>53</v>
      </c>
      <c r="B39" s="30">
        <v>20</v>
      </c>
      <c r="C39" s="6" t="s">
        <v>38</v>
      </c>
      <c r="D39" s="42">
        <f t="shared" si="26"/>
        <v>1</v>
      </c>
      <c r="E39" s="59">
        <f t="shared" si="46"/>
        <v>19</v>
      </c>
      <c r="F39" s="42">
        <f t="shared" si="27"/>
        <v>1</v>
      </c>
      <c r="G39" s="43">
        <f t="shared" si="28"/>
        <v>51</v>
      </c>
      <c r="H39" s="44">
        <f t="shared" si="47"/>
        <v>23</v>
      </c>
      <c r="I39" s="61">
        <f t="shared" si="48"/>
        <v>23</v>
      </c>
      <c r="J39" s="17">
        <v>36</v>
      </c>
      <c r="K39" s="18">
        <f>IF(J39&gt;0,IF(J39&gt;26,1,IF(J39&gt;2,28-J39,IF(J39=2,27,30))),0)</f>
        <v>1</v>
      </c>
      <c r="L39" s="17"/>
      <c r="M39" s="27">
        <f t="shared" si="50"/>
        <v>0</v>
      </c>
      <c r="N39" s="17"/>
      <c r="O39" s="18">
        <f>IF(N39&gt;0,IF(N39&gt;26,1,IF(N39&gt;2,28-N39,IF(N39=2,27,30))),0)</f>
        <v>0</v>
      </c>
      <c r="P39" s="17"/>
      <c r="Q39" s="18">
        <f t="shared" si="49"/>
        <v>0</v>
      </c>
      <c r="R39" s="17"/>
      <c r="S39" s="18">
        <f t="shared" si="30"/>
        <v>0</v>
      </c>
      <c r="T39" s="17"/>
      <c r="U39" s="18">
        <f t="shared" si="31"/>
        <v>0</v>
      </c>
      <c r="V39" s="17"/>
      <c r="W39" s="18">
        <f t="shared" si="32"/>
        <v>0</v>
      </c>
      <c r="X39" s="17"/>
      <c r="Y39" s="18">
        <f t="shared" si="33"/>
        <v>0</v>
      </c>
      <c r="Z39" s="17"/>
      <c r="AA39" s="18">
        <f t="shared" si="34"/>
        <v>0</v>
      </c>
      <c r="AB39" s="17"/>
      <c r="AC39" s="18">
        <f t="shared" si="35"/>
        <v>0</v>
      </c>
      <c r="AD39" s="17"/>
      <c r="AE39" s="18">
        <f t="shared" si="36"/>
        <v>0</v>
      </c>
      <c r="AF39" s="17"/>
      <c r="AG39" s="18">
        <f t="shared" si="37"/>
        <v>0</v>
      </c>
      <c r="AH39" s="17"/>
      <c r="AI39" s="18">
        <f t="shared" si="38"/>
        <v>0</v>
      </c>
      <c r="AJ39" s="20"/>
      <c r="AK39" s="18">
        <f t="shared" si="39"/>
        <v>0</v>
      </c>
      <c r="AL39" s="20"/>
      <c r="AM39" s="18">
        <f t="shared" si="40"/>
        <v>0</v>
      </c>
      <c r="AN39" s="20"/>
      <c r="AO39" s="18">
        <f t="shared" si="41"/>
        <v>0</v>
      </c>
      <c r="AP39" s="20"/>
      <c r="AQ39" s="18">
        <f t="shared" si="42"/>
        <v>0</v>
      </c>
      <c r="AR39" s="20"/>
      <c r="AS39" s="18">
        <f t="shared" si="43"/>
        <v>0</v>
      </c>
      <c r="AT39" s="20"/>
      <c r="AU39" s="18">
        <f t="shared" si="44"/>
        <v>0</v>
      </c>
      <c r="AV39" s="17"/>
      <c r="AW39" s="18">
        <f t="shared" si="45"/>
        <v>0</v>
      </c>
    </row>
    <row r="40" spans="1:49" s="5" customFormat="1" ht="28.2">
      <c r="A40" s="79" t="s">
        <v>49</v>
      </c>
      <c r="B40" s="51">
        <v>21</v>
      </c>
      <c r="C40" s="47" t="s">
        <v>38</v>
      </c>
      <c r="D40" s="52">
        <f t="shared" si="26"/>
        <v>1</v>
      </c>
      <c r="E40" s="59">
        <f t="shared" si="46"/>
        <v>19</v>
      </c>
      <c r="F40" s="52">
        <f t="shared" si="27"/>
        <v>1</v>
      </c>
      <c r="G40" s="53">
        <f t="shared" si="28"/>
        <v>51</v>
      </c>
      <c r="H40" s="44">
        <f t="shared" si="47"/>
        <v>24</v>
      </c>
      <c r="I40" s="61">
        <f t="shared" si="48"/>
        <v>24</v>
      </c>
      <c r="J40" s="54">
        <v>34</v>
      </c>
      <c r="K40" s="55">
        <f>IF(J40&gt;0,IF(J40&gt;26,1,IF(J40&gt;2,28-J40,IF(J40=2,27,30))),0)</f>
        <v>1</v>
      </c>
      <c r="L40" s="54"/>
      <c r="M40" s="56">
        <f t="shared" si="50"/>
        <v>0</v>
      </c>
      <c r="N40" s="54"/>
      <c r="O40" s="55">
        <f>IF(N40&gt;0,IF(N40&gt;26,1,IF(N40&gt;2,28-N40,IF(N40=2,27,30))),0)</f>
        <v>0</v>
      </c>
      <c r="P40" s="54"/>
      <c r="Q40" s="55">
        <f t="shared" si="49"/>
        <v>0</v>
      </c>
      <c r="R40" s="54"/>
      <c r="S40" s="55">
        <f t="shared" si="30"/>
        <v>0</v>
      </c>
      <c r="T40" s="54"/>
      <c r="U40" s="55">
        <f t="shared" si="31"/>
        <v>0</v>
      </c>
      <c r="V40" s="54"/>
      <c r="W40" s="55">
        <f t="shared" si="32"/>
        <v>0</v>
      </c>
      <c r="X40" s="54"/>
      <c r="Y40" s="55">
        <f t="shared" si="33"/>
        <v>0</v>
      </c>
      <c r="Z40" s="75"/>
      <c r="AA40" s="55">
        <f t="shared" si="34"/>
        <v>0</v>
      </c>
      <c r="AB40" s="54"/>
      <c r="AC40" s="55">
        <f t="shared" si="35"/>
        <v>0</v>
      </c>
      <c r="AD40" s="75"/>
      <c r="AE40" s="55">
        <f t="shared" si="36"/>
        <v>0</v>
      </c>
      <c r="AF40" s="54"/>
      <c r="AG40" s="55">
        <f t="shared" si="37"/>
        <v>0</v>
      </c>
      <c r="AH40" s="54"/>
      <c r="AI40" s="55">
        <f t="shared" si="38"/>
        <v>0</v>
      </c>
      <c r="AJ40" s="57"/>
      <c r="AK40" s="55">
        <f t="shared" si="39"/>
        <v>0</v>
      </c>
      <c r="AL40" s="57"/>
      <c r="AM40" s="55">
        <f t="shared" si="40"/>
        <v>0</v>
      </c>
      <c r="AN40" s="57"/>
      <c r="AO40" s="55">
        <f t="shared" si="41"/>
        <v>0</v>
      </c>
      <c r="AP40" s="57"/>
      <c r="AQ40" s="55">
        <f t="shared" si="42"/>
        <v>0</v>
      </c>
      <c r="AR40" s="57"/>
      <c r="AS40" s="55">
        <f t="shared" si="43"/>
        <v>0</v>
      </c>
      <c r="AT40" s="57"/>
      <c r="AU40" s="55">
        <f t="shared" si="44"/>
        <v>0</v>
      </c>
      <c r="AV40" s="54"/>
      <c r="AW40" s="55">
        <f t="shared" si="45"/>
        <v>0</v>
      </c>
    </row>
    <row r="41" spans="1:49" s="5" customFormat="1" ht="34.5" customHeight="1">
      <c r="A41" s="67" t="s">
        <v>54</v>
      </c>
      <c r="B41" s="68"/>
      <c r="C41" s="69"/>
      <c r="D41" s="70"/>
      <c r="E41" s="70"/>
      <c r="F41" s="70"/>
      <c r="G41" s="70"/>
      <c r="H41" s="70"/>
      <c r="I41" s="71"/>
      <c r="J41" s="72"/>
      <c r="K41" s="72"/>
      <c r="L41" s="72"/>
      <c r="M41" s="70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3"/>
    </row>
    <row r="42" spans="1:49" s="5" customFormat="1" ht="28.2">
      <c r="A42" s="80" t="s">
        <v>58</v>
      </c>
      <c r="B42" s="33">
        <v>265</v>
      </c>
      <c r="C42" s="8" t="s">
        <v>90</v>
      </c>
      <c r="D42" s="42">
        <f t="shared" ref="D42:D71" si="51">F42</f>
        <v>72</v>
      </c>
      <c r="E42" s="43">
        <f t="shared" ref="E42:E71" si="52">_xlfn.RANK.EQ(D42,$D$42:$D$71,0)</f>
        <v>1</v>
      </c>
      <c r="F42" s="42">
        <f t="shared" ref="F42:F71" si="53">K42+M42+Q42+Y42+O42+AC42+AE42+AI42+S42+U42+AA42+W42+AG42+AO42+AK42+AS42+AM42+AQ42+AU42+AW42</f>
        <v>72</v>
      </c>
      <c r="G42" s="43">
        <f t="shared" ref="G42:G71" si="54">_xlfn.RANK.EQ(F42,$F$5:$F$71,0)</f>
        <v>5</v>
      </c>
      <c r="H42" s="44">
        <f t="shared" ref="H42:H51" si="55">1+H41</f>
        <v>1</v>
      </c>
      <c r="I42" s="45">
        <f>I40+1</f>
        <v>25</v>
      </c>
      <c r="J42" s="20">
        <v>40</v>
      </c>
      <c r="K42" s="18">
        <f>IF(J42&gt;0,IF(J42&gt;26,1,IF(J42&gt;2,28-J42,IF(J42=2,27,30))),0)</f>
        <v>1</v>
      </c>
      <c r="L42" s="17">
        <v>9</v>
      </c>
      <c r="M42" s="27">
        <f>IF(L42&gt;0,IF(L42&gt;26,1,IF(L42&gt;2,28-L42,IF(L42=2,27,30))),0)</f>
        <v>19</v>
      </c>
      <c r="N42" s="17">
        <v>6</v>
      </c>
      <c r="O42" s="18">
        <f>IF(N42&gt;0,IF(N42&gt;26,1,IF(N42&gt;2,28-N42,IF(N42=2,27,30))),0)</f>
        <v>22</v>
      </c>
      <c r="P42" s="17">
        <v>1</v>
      </c>
      <c r="Q42" s="18">
        <f t="shared" ref="Q42:Q48" si="56">IF(P42&gt;0,IF(P42&gt;26,1,IF(P42&gt;2,28-P42,IF(P42=2,27,30))),0)</f>
        <v>30</v>
      </c>
      <c r="R42" s="19"/>
      <c r="S42" s="18">
        <f t="shared" ref="S42:S47" si="57">IF(R42&gt;0,IF(R42&gt;26,1,IF(R42&gt;2,28-R42,IF(R42=2,27,30))),0)</f>
        <v>0</v>
      </c>
      <c r="T42" s="17"/>
      <c r="U42" s="18">
        <f t="shared" ref="U42:U47" si="58">IF(T42&gt;0,IF(T42&gt;26,1,IF(T42&gt;2,28-T42,IF(T42=2,27,30))),0)</f>
        <v>0</v>
      </c>
      <c r="V42" s="17"/>
      <c r="W42" s="18">
        <f t="shared" ref="W42:W47" si="59">IF(V42&gt;0,IF(V42&gt;26,1,IF(V42&gt;2,28-V42,IF(V42=2,27,30))),0)</f>
        <v>0</v>
      </c>
      <c r="X42" s="17"/>
      <c r="Y42" s="18">
        <f t="shared" ref="Y42:Y47" si="60">IF(X42&gt;0,IF(X42&gt;26,1,IF(X42&gt;2,28-X42,IF(X42=2,27,30))),0)</f>
        <v>0</v>
      </c>
      <c r="Z42" s="17"/>
      <c r="AA42" s="18">
        <f t="shared" ref="AA42:AA47" si="61">IF(Z42&gt;0,IF(Z42&gt;26,1,IF(Z42&gt;2,28-Z42,IF(Z42=2,27,30))),0)</f>
        <v>0</v>
      </c>
      <c r="AB42" s="17"/>
      <c r="AC42" s="18">
        <f t="shared" ref="AC42:AC47" si="62">IF(AB42&gt;0,IF(AB42&gt;26,1,IF(AB42&gt;2,28-AB42,IF(AB42=2,27,30))),0)</f>
        <v>0</v>
      </c>
      <c r="AD42" s="19"/>
      <c r="AE42" s="18">
        <f t="shared" ref="AE42:AE47" si="63">IF(AD42&gt;0,IF(AD42&gt;26,1,IF(AD42&gt;2,28-AD42,IF(AD42=2,27,30))),0)</f>
        <v>0</v>
      </c>
      <c r="AF42" s="17"/>
      <c r="AG42" s="18">
        <f t="shared" ref="AG42:AG47" si="64">IF(AF42&gt;0,IF(AF42&gt;26,1,IF(AF42&gt;2,28-AF42,IF(AF42=2,27,30))),0)</f>
        <v>0</v>
      </c>
      <c r="AH42" s="17"/>
      <c r="AI42" s="18">
        <f t="shared" ref="AI42:AI47" si="65">IF(AH42&gt;0,IF(AH42&gt;26,1,IF(AH42&gt;2,28-AH42,IF(AH42=2,27,30))),0)</f>
        <v>0</v>
      </c>
      <c r="AJ42" s="17"/>
      <c r="AK42" s="18">
        <f t="shared" ref="AK42:AK47" si="66">IF(AJ42&gt;0,IF(AJ42&gt;26,1,IF(AJ42&gt;2,28-AJ42,IF(AJ42=2,27,30))),0)</f>
        <v>0</v>
      </c>
      <c r="AL42" s="26"/>
      <c r="AM42" s="18">
        <f t="shared" ref="AM42:AM47" si="67">IF(AL42&gt;0,IF(AL42&gt;26,1,IF(AL42&gt;2,28-AL42,IF(AL42=2,27,30))),0)</f>
        <v>0</v>
      </c>
      <c r="AN42" s="17"/>
      <c r="AO42" s="18">
        <f t="shared" ref="AO42:AO47" si="68">IF(AN42&gt;0,IF(AN42&gt;26,1,IF(AN42&gt;2,28-AN42,IF(AN42=2,27,30))),0)</f>
        <v>0</v>
      </c>
      <c r="AP42" s="17"/>
      <c r="AQ42" s="18">
        <f t="shared" ref="AQ42:AQ47" si="69">IF(AP42&gt;0,IF(AP42&gt;26,1,IF(AP42&gt;2,28-AP42,IF(AP42=2,27,30))),0)</f>
        <v>0</v>
      </c>
      <c r="AR42" s="19"/>
      <c r="AS42" s="18">
        <f t="shared" ref="AS42:AS47" si="70">IF(AR42&gt;0,IF(AR42&gt;26,1,IF(AR42&gt;2,28-AR42,IF(AR42=2,27,30))),0)</f>
        <v>0</v>
      </c>
      <c r="AT42" s="19"/>
      <c r="AU42" s="18">
        <f t="shared" ref="AU42:AU47" si="71">IF(AT42&gt;0,IF(AT42&gt;26,1,IF(AT42&gt;2,28-AT42,IF(AT42=2,27,30))),0)</f>
        <v>0</v>
      </c>
      <c r="AV42" s="20"/>
      <c r="AW42" s="18">
        <f t="shared" ref="AW42:AW66" si="72">IF(AV42&gt;0,IF(AV42&gt;26,1,IF(AV42&gt;2,28-AV42,IF(AV42=2,27,30))),0)</f>
        <v>0</v>
      </c>
    </row>
    <row r="43" spans="1:49" s="5" customFormat="1" ht="55.2">
      <c r="A43" s="77" t="s">
        <v>88</v>
      </c>
      <c r="B43" s="31" t="s">
        <v>105</v>
      </c>
      <c r="C43" s="6" t="s">
        <v>104</v>
      </c>
      <c r="D43" s="42">
        <f t="shared" si="51"/>
        <v>53</v>
      </c>
      <c r="E43" s="43">
        <f t="shared" si="52"/>
        <v>2</v>
      </c>
      <c r="F43" s="42">
        <f t="shared" si="53"/>
        <v>53</v>
      </c>
      <c r="G43" s="43">
        <f t="shared" si="54"/>
        <v>12</v>
      </c>
      <c r="H43" s="44">
        <f t="shared" si="55"/>
        <v>2</v>
      </c>
      <c r="I43" s="45">
        <f t="shared" ref="I43:I51" si="73">I42+1</f>
        <v>26</v>
      </c>
      <c r="J43" s="20">
        <v>11</v>
      </c>
      <c r="K43" s="18">
        <f>IF(J43&gt;0,IF(J43&gt;26,1,IF(J43&gt;2,28-J43,IF(J43=2,27,30))),0)</f>
        <v>17</v>
      </c>
      <c r="L43" s="17">
        <v>22</v>
      </c>
      <c r="M43" s="27">
        <f>IF(L43&gt;0,IF(L43&gt;26,1,IF(L43&gt;2,28-L43,IF(L43=2,27,30))),0)</f>
        <v>6</v>
      </c>
      <c r="N43" s="17">
        <v>8</v>
      </c>
      <c r="O43" s="18">
        <f>IF(N43&gt;0,IF(N43&gt;26,1,IF(N43&gt;2,28-N43,IF(N43=2,27,30))),0)</f>
        <v>20</v>
      </c>
      <c r="P43" s="17">
        <v>18</v>
      </c>
      <c r="Q43" s="18">
        <f t="shared" si="56"/>
        <v>10</v>
      </c>
      <c r="R43" s="19"/>
      <c r="S43" s="18">
        <f t="shared" si="57"/>
        <v>0</v>
      </c>
      <c r="T43" s="17"/>
      <c r="U43" s="18">
        <f t="shared" si="58"/>
        <v>0</v>
      </c>
      <c r="V43" s="17"/>
      <c r="W43" s="18">
        <f t="shared" si="59"/>
        <v>0</v>
      </c>
      <c r="X43" s="17"/>
      <c r="Y43" s="18">
        <f t="shared" si="60"/>
        <v>0</v>
      </c>
      <c r="Z43" s="17"/>
      <c r="AA43" s="18">
        <f t="shared" si="61"/>
        <v>0</v>
      </c>
      <c r="AB43" s="17"/>
      <c r="AC43" s="18">
        <f t="shared" si="62"/>
        <v>0</v>
      </c>
      <c r="AD43" s="19"/>
      <c r="AE43" s="18">
        <f t="shared" si="63"/>
        <v>0</v>
      </c>
      <c r="AF43" s="17"/>
      <c r="AG43" s="18">
        <f t="shared" si="64"/>
        <v>0</v>
      </c>
      <c r="AH43" s="17"/>
      <c r="AI43" s="18">
        <f t="shared" si="65"/>
        <v>0</v>
      </c>
      <c r="AJ43" s="17"/>
      <c r="AK43" s="18">
        <f t="shared" si="66"/>
        <v>0</v>
      </c>
      <c r="AL43" s="26"/>
      <c r="AM43" s="18">
        <f t="shared" si="67"/>
        <v>0</v>
      </c>
      <c r="AN43" s="17"/>
      <c r="AO43" s="18">
        <f t="shared" si="68"/>
        <v>0</v>
      </c>
      <c r="AP43" s="17"/>
      <c r="AQ43" s="18">
        <f t="shared" si="69"/>
        <v>0</v>
      </c>
      <c r="AR43" s="19"/>
      <c r="AS43" s="18">
        <f t="shared" si="70"/>
        <v>0</v>
      </c>
      <c r="AT43" s="19"/>
      <c r="AU43" s="18">
        <f t="shared" si="71"/>
        <v>0</v>
      </c>
      <c r="AV43" s="20"/>
      <c r="AW43" s="18">
        <f t="shared" si="72"/>
        <v>0</v>
      </c>
    </row>
    <row r="44" spans="1:49" s="5" customFormat="1" ht="27" customHeight="1">
      <c r="A44" s="80" t="s">
        <v>120</v>
      </c>
      <c r="B44" s="33" t="s">
        <v>75</v>
      </c>
      <c r="C44" s="8" t="s">
        <v>74</v>
      </c>
      <c r="D44" s="42">
        <f t="shared" si="51"/>
        <v>46</v>
      </c>
      <c r="E44" s="43">
        <f t="shared" si="52"/>
        <v>3</v>
      </c>
      <c r="F44" s="42">
        <f t="shared" si="53"/>
        <v>46</v>
      </c>
      <c r="G44" s="43">
        <f t="shared" si="54"/>
        <v>14</v>
      </c>
      <c r="H44" s="44">
        <f t="shared" si="55"/>
        <v>3</v>
      </c>
      <c r="I44" s="45">
        <f t="shared" si="73"/>
        <v>27</v>
      </c>
      <c r="J44" s="20">
        <v>9</v>
      </c>
      <c r="K44" s="18">
        <f>IF(J44&gt;0,IF(J44&gt;26,1,IF(J44&gt;2,28-J44,IF(J44=2,27,30))),0)</f>
        <v>19</v>
      </c>
      <c r="L44" s="17">
        <v>19</v>
      </c>
      <c r="M44" s="27">
        <f>IF(L44&gt;0,IF(L44&gt;26,1,IF(L44&gt;2,28-L44,IF(L44=2,27,30))),0)</f>
        <v>9</v>
      </c>
      <c r="N44" s="17">
        <v>11</v>
      </c>
      <c r="O44" s="29">
        <f>IF(N44&gt;0,IF(N44&gt;26,1,IF(N44&gt;2,28-N44,IF(N44=2,27,30))),0)</f>
        <v>17</v>
      </c>
      <c r="P44" s="17">
        <v>27</v>
      </c>
      <c r="Q44" s="29">
        <f t="shared" si="56"/>
        <v>1</v>
      </c>
      <c r="R44" s="17"/>
      <c r="S44" s="29">
        <f t="shared" si="57"/>
        <v>0</v>
      </c>
      <c r="T44" s="17"/>
      <c r="U44" s="29">
        <f t="shared" si="58"/>
        <v>0</v>
      </c>
      <c r="V44" s="17"/>
      <c r="W44" s="29">
        <f t="shared" si="59"/>
        <v>0</v>
      </c>
      <c r="X44" s="17"/>
      <c r="Y44" s="29">
        <f t="shared" si="60"/>
        <v>0</v>
      </c>
      <c r="Z44" s="17"/>
      <c r="AA44" s="29">
        <f t="shared" si="61"/>
        <v>0</v>
      </c>
      <c r="AB44" s="17"/>
      <c r="AC44" s="29">
        <f t="shared" si="62"/>
        <v>0</v>
      </c>
      <c r="AD44" s="17"/>
      <c r="AE44" s="29">
        <f t="shared" si="63"/>
        <v>0</v>
      </c>
      <c r="AF44" s="17"/>
      <c r="AG44" s="29">
        <f t="shared" si="64"/>
        <v>0</v>
      </c>
      <c r="AH44" s="17"/>
      <c r="AI44" s="29">
        <f t="shared" si="65"/>
        <v>0</v>
      </c>
      <c r="AJ44" s="17"/>
      <c r="AK44" s="29">
        <f t="shared" si="66"/>
        <v>0</v>
      </c>
      <c r="AL44" s="17"/>
      <c r="AM44" s="29">
        <f t="shared" si="67"/>
        <v>0</v>
      </c>
      <c r="AN44" s="17"/>
      <c r="AO44" s="29">
        <f t="shared" si="68"/>
        <v>0</v>
      </c>
      <c r="AP44" s="17"/>
      <c r="AQ44" s="29">
        <f t="shared" si="69"/>
        <v>0</v>
      </c>
      <c r="AR44" s="17"/>
      <c r="AS44" s="29">
        <f t="shared" si="70"/>
        <v>0</v>
      </c>
      <c r="AT44" s="17"/>
      <c r="AU44" s="29">
        <f t="shared" si="71"/>
        <v>0</v>
      </c>
      <c r="AV44" s="20"/>
      <c r="AW44" s="18">
        <f t="shared" si="72"/>
        <v>0</v>
      </c>
    </row>
    <row r="45" spans="1:49" s="5" customFormat="1" ht="28.2">
      <c r="A45" s="80" t="s">
        <v>129</v>
      </c>
      <c r="B45" s="33" t="s">
        <v>75</v>
      </c>
      <c r="C45" s="8" t="s">
        <v>82</v>
      </c>
      <c r="D45" s="42">
        <f t="shared" si="51"/>
        <v>46</v>
      </c>
      <c r="E45" s="43">
        <f t="shared" si="52"/>
        <v>3</v>
      </c>
      <c r="F45" s="42">
        <f t="shared" si="53"/>
        <v>46</v>
      </c>
      <c r="G45" s="43">
        <f t="shared" si="54"/>
        <v>14</v>
      </c>
      <c r="H45" s="44">
        <f t="shared" si="55"/>
        <v>4</v>
      </c>
      <c r="I45" s="45">
        <f t="shared" si="73"/>
        <v>28</v>
      </c>
      <c r="J45" s="20">
        <v>26</v>
      </c>
      <c r="K45" s="18">
        <f>IF(J45&gt;0,IF(J45&gt;26,1,IF(J45&gt;2,28-J45,IF(J45=2,27,30))),0)</f>
        <v>2</v>
      </c>
      <c r="L45" s="17">
        <v>8</v>
      </c>
      <c r="M45" s="27">
        <f>(IF(L45&gt;0,IF(L45&gt;26,1,IF(L45&gt;2,28-L45,IF(L45=2,27,30))),0))</f>
        <v>20</v>
      </c>
      <c r="N45" s="17">
        <v>19</v>
      </c>
      <c r="O45" s="18">
        <f>(IF(N45&gt;0,IF(N45&gt;26,1,IF(N45&gt;2,28-N45,IF(N45=2,27,30))),0))</f>
        <v>9</v>
      </c>
      <c r="P45" s="17">
        <v>13</v>
      </c>
      <c r="Q45" s="29">
        <f t="shared" si="56"/>
        <v>15</v>
      </c>
      <c r="R45" s="17"/>
      <c r="S45" s="18">
        <f t="shared" si="57"/>
        <v>0</v>
      </c>
      <c r="T45" s="17"/>
      <c r="U45" s="18">
        <f t="shared" si="58"/>
        <v>0</v>
      </c>
      <c r="V45" s="17"/>
      <c r="W45" s="18">
        <f t="shared" si="59"/>
        <v>0</v>
      </c>
      <c r="X45" s="17"/>
      <c r="Y45" s="18">
        <f t="shared" si="60"/>
        <v>0</v>
      </c>
      <c r="Z45" s="17"/>
      <c r="AA45" s="18">
        <f t="shared" si="61"/>
        <v>0</v>
      </c>
      <c r="AB45" s="17"/>
      <c r="AC45" s="18">
        <f t="shared" si="62"/>
        <v>0</v>
      </c>
      <c r="AD45" s="19"/>
      <c r="AE45" s="18">
        <f t="shared" si="63"/>
        <v>0</v>
      </c>
      <c r="AF45" s="17"/>
      <c r="AG45" s="18">
        <f t="shared" si="64"/>
        <v>0</v>
      </c>
      <c r="AH45" s="17"/>
      <c r="AI45" s="18">
        <f t="shared" si="65"/>
        <v>0</v>
      </c>
      <c r="AJ45" s="17"/>
      <c r="AK45" s="18">
        <f t="shared" si="66"/>
        <v>0</v>
      </c>
      <c r="AL45" s="17"/>
      <c r="AM45" s="18">
        <f t="shared" si="67"/>
        <v>0</v>
      </c>
      <c r="AN45" s="17"/>
      <c r="AO45" s="18">
        <f t="shared" si="68"/>
        <v>0</v>
      </c>
      <c r="AP45" s="17"/>
      <c r="AQ45" s="18">
        <f t="shared" si="69"/>
        <v>0</v>
      </c>
      <c r="AR45" s="19"/>
      <c r="AS45" s="18">
        <f t="shared" si="70"/>
        <v>0</v>
      </c>
      <c r="AT45" s="19"/>
      <c r="AU45" s="18">
        <f t="shared" si="71"/>
        <v>0</v>
      </c>
      <c r="AV45" s="20"/>
      <c r="AW45" s="18">
        <f t="shared" si="72"/>
        <v>0</v>
      </c>
    </row>
    <row r="46" spans="1:49" s="5" customFormat="1" ht="56.4">
      <c r="A46" s="77" t="s">
        <v>123</v>
      </c>
      <c r="B46" s="30" t="s">
        <v>75</v>
      </c>
      <c r="C46" s="6" t="s">
        <v>91</v>
      </c>
      <c r="D46" s="42">
        <f t="shared" si="51"/>
        <v>36</v>
      </c>
      <c r="E46" s="43">
        <f t="shared" si="52"/>
        <v>5</v>
      </c>
      <c r="F46" s="42">
        <f t="shared" si="53"/>
        <v>36</v>
      </c>
      <c r="G46" s="43">
        <f t="shared" si="54"/>
        <v>17</v>
      </c>
      <c r="H46" s="44">
        <f t="shared" si="55"/>
        <v>5</v>
      </c>
      <c r="I46" s="45">
        <f t="shared" si="73"/>
        <v>29</v>
      </c>
      <c r="J46" s="20">
        <v>44</v>
      </c>
      <c r="K46" s="18">
        <f>IF(J46&gt;0,IF(J46&gt;26,1,IF(J46&gt;2,28-J46,IF(J46=2,27,30))),0)</f>
        <v>1</v>
      </c>
      <c r="L46" s="17">
        <v>14</v>
      </c>
      <c r="M46" s="27">
        <f>(IF(L46&gt;0,IF(L46&gt;26,1,IF(L46&gt;2,28-L46,IF(L46=2,27,30))),0))</f>
        <v>14</v>
      </c>
      <c r="N46" s="17">
        <v>9</v>
      </c>
      <c r="O46" s="18">
        <f>(IF(N46&gt;0,IF(N46&gt;26,1,IF(N46&gt;2,28-N46,IF(N46=2,27,30))),0))</f>
        <v>19</v>
      </c>
      <c r="P46" s="17">
        <v>26</v>
      </c>
      <c r="Q46" s="29">
        <f t="shared" si="56"/>
        <v>2</v>
      </c>
      <c r="R46" s="17"/>
      <c r="S46" s="18">
        <f t="shared" si="57"/>
        <v>0</v>
      </c>
      <c r="T46" s="17"/>
      <c r="U46" s="18">
        <f t="shared" si="58"/>
        <v>0</v>
      </c>
      <c r="V46" s="17"/>
      <c r="W46" s="18">
        <f t="shared" si="59"/>
        <v>0</v>
      </c>
      <c r="X46" s="17"/>
      <c r="Y46" s="18">
        <f t="shared" si="60"/>
        <v>0</v>
      </c>
      <c r="Z46" s="17"/>
      <c r="AA46" s="18">
        <f t="shared" si="61"/>
        <v>0</v>
      </c>
      <c r="AB46" s="17"/>
      <c r="AC46" s="18">
        <f t="shared" si="62"/>
        <v>0</v>
      </c>
      <c r="AD46" s="19"/>
      <c r="AE46" s="18">
        <f t="shared" si="63"/>
        <v>0</v>
      </c>
      <c r="AF46" s="17"/>
      <c r="AG46" s="18">
        <f t="shared" si="64"/>
        <v>0</v>
      </c>
      <c r="AH46" s="17"/>
      <c r="AI46" s="18">
        <f t="shared" si="65"/>
        <v>0</v>
      </c>
      <c r="AJ46" s="17"/>
      <c r="AK46" s="18">
        <f t="shared" si="66"/>
        <v>0</v>
      </c>
      <c r="AL46" s="17"/>
      <c r="AM46" s="18">
        <f t="shared" si="67"/>
        <v>0</v>
      </c>
      <c r="AN46" s="17"/>
      <c r="AO46" s="18">
        <f t="shared" si="68"/>
        <v>0</v>
      </c>
      <c r="AP46" s="17"/>
      <c r="AQ46" s="18">
        <f t="shared" si="69"/>
        <v>0</v>
      </c>
      <c r="AR46" s="19"/>
      <c r="AS46" s="18">
        <f t="shared" si="70"/>
        <v>0</v>
      </c>
      <c r="AT46" s="19"/>
      <c r="AU46" s="18">
        <f t="shared" si="71"/>
        <v>0</v>
      </c>
      <c r="AV46" s="20"/>
      <c r="AW46" s="18">
        <f t="shared" si="72"/>
        <v>0</v>
      </c>
    </row>
    <row r="47" spans="1:49" s="5" customFormat="1" ht="56.4">
      <c r="A47" s="80" t="s">
        <v>109</v>
      </c>
      <c r="B47" s="33" t="s">
        <v>75</v>
      </c>
      <c r="C47" s="8" t="s">
        <v>108</v>
      </c>
      <c r="D47" s="42">
        <f t="shared" si="51"/>
        <v>35</v>
      </c>
      <c r="E47" s="43">
        <f t="shared" si="52"/>
        <v>6</v>
      </c>
      <c r="F47" s="42">
        <f t="shared" si="53"/>
        <v>35</v>
      </c>
      <c r="G47" s="43">
        <f t="shared" si="54"/>
        <v>19</v>
      </c>
      <c r="H47" s="44">
        <f t="shared" si="55"/>
        <v>6</v>
      </c>
      <c r="I47" s="45">
        <f t="shared" si="73"/>
        <v>30</v>
      </c>
      <c r="J47" s="20">
        <v>23</v>
      </c>
      <c r="K47" s="24">
        <v>3</v>
      </c>
      <c r="L47" s="17"/>
      <c r="M47" s="27">
        <f>IF(L47&gt;0,IF(L47&gt;26,1,IF(L47&gt;2,28-L47,IF(L47=2,27,30))),0)</f>
        <v>0</v>
      </c>
      <c r="N47" s="17">
        <v>16</v>
      </c>
      <c r="O47" s="18">
        <f>(IF(N47&gt;0,IF(N47&gt;26,1,IF(N47&gt;2,28-N47,IF(N47=2,27,30))),0))</f>
        <v>12</v>
      </c>
      <c r="P47" s="17">
        <v>8</v>
      </c>
      <c r="Q47" s="18">
        <f t="shared" si="56"/>
        <v>20</v>
      </c>
      <c r="R47" s="17"/>
      <c r="S47" s="18">
        <f t="shared" si="57"/>
        <v>0</v>
      </c>
      <c r="T47" s="17"/>
      <c r="U47" s="18">
        <f t="shared" si="58"/>
        <v>0</v>
      </c>
      <c r="V47" s="17"/>
      <c r="W47" s="18">
        <f t="shared" si="59"/>
        <v>0</v>
      </c>
      <c r="X47" s="17"/>
      <c r="Y47" s="18">
        <f t="shared" si="60"/>
        <v>0</v>
      </c>
      <c r="Z47" s="17"/>
      <c r="AA47" s="18">
        <f t="shared" si="61"/>
        <v>0</v>
      </c>
      <c r="AB47" s="17"/>
      <c r="AC47" s="18">
        <f t="shared" si="62"/>
        <v>0</v>
      </c>
      <c r="AD47" s="19"/>
      <c r="AE47" s="18">
        <f t="shared" si="63"/>
        <v>0</v>
      </c>
      <c r="AF47" s="17"/>
      <c r="AG47" s="18">
        <f t="shared" si="64"/>
        <v>0</v>
      </c>
      <c r="AH47" s="17"/>
      <c r="AI47" s="18">
        <f t="shared" si="65"/>
        <v>0</v>
      </c>
      <c r="AJ47" s="17"/>
      <c r="AK47" s="18">
        <f t="shared" si="66"/>
        <v>0</v>
      </c>
      <c r="AL47" s="17"/>
      <c r="AM47" s="18">
        <f t="shared" si="67"/>
        <v>0</v>
      </c>
      <c r="AN47" s="17"/>
      <c r="AO47" s="18">
        <f t="shared" si="68"/>
        <v>0</v>
      </c>
      <c r="AP47" s="17"/>
      <c r="AQ47" s="18">
        <f t="shared" si="69"/>
        <v>0</v>
      </c>
      <c r="AR47" s="19"/>
      <c r="AS47" s="18">
        <f t="shared" si="70"/>
        <v>0</v>
      </c>
      <c r="AT47" s="19"/>
      <c r="AU47" s="18">
        <f t="shared" si="71"/>
        <v>0</v>
      </c>
      <c r="AV47" s="20"/>
      <c r="AW47" s="18">
        <f t="shared" si="72"/>
        <v>0</v>
      </c>
    </row>
    <row r="48" spans="1:49" s="5" customFormat="1" ht="56.4">
      <c r="A48" s="80" t="s">
        <v>97</v>
      </c>
      <c r="B48" s="32">
        <v>243</v>
      </c>
      <c r="C48" s="8" t="s">
        <v>98</v>
      </c>
      <c r="D48" s="42">
        <f t="shared" si="51"/>
        <v>33</v>
      </c>
      <c r="E48" s="43">
        <f t="shared" si="52"/>
        <v>7</v>
      </c>
      <c r="F48" s="42">
        <f t="shared" si="53"/>
        <v>33</v>
      </c>
      <c r="G48" s="43">
        <f t="shared" si="54"/>
        <v>20</v>
      </c>
      <c r="H48" s="44">
        <f t="shared" si="55"/>
        <v>7</v>
      </c>
      <c r="I48" s="45">
        <f t="shared" si="73"/>
        <v>31</v>
      </c>
      <c r="J48" s="20"/>
      <c r="K48" s="18">
        <f>IF(J48&gt;0,IF(J48&gt;26,1,IF(J48&gt;2,28-J48,IF(J48=2,27,30))),0)</f>
        <v>0</v>
      </c>
      <c r="L48" s="17">
        <v>3</v>
      </c>
      <c r="M48" s="27">
        <v>8</v>
      </c>
      <c r="N48" s="17"/>
      <c r="O48" s="18">
        <f>(IF(N48&gt;0,IF(N48&gt;26,1,IF(N48&gt;2,28-N48,IF(N48=2,27,30))),0))</f>
        <v>0</v>
      </c>
      <c r="P48" s="17">
        <v>3</v>
      </c>
      <c r="Q48" s="18">
        <f t="shared" si="56"/>
        <v>25</v>
      </c>
      <c r="R48" s="17"/>
      <c r="S48" s="18"/>
      <c r="T48" s="17"/>
      <c r="U48" s="18"/>
      <c r="V48" s="17"/>
      <c r="W48" s="18"/>
      <c r="X48" s="17"/>
      <c r="Y48" s="18"/>
      <c r="Z48" s="17"/>
      <c r="AA48" s="18"/>
      <c r="AB48" s="17"/>
      <c r="AC48" s="18"/>
      <c r="AD48" s="17"/>
      <c r="AE48" s="18"/>
      <c r="AF48" s="17"/>
      <c r="AG48" s="18"/>
      <c r="AH48" s="17"/>
      <c r="AI48" s="18"/>
      <c r="AJ48" s="17"/>
      <c r="AK48" s="18"/>
      <c r="AL48" s="17"/>
      <c r="AM48" s="18"/>
      <c r="AN48" s="17"/>
      <c r="AO48" s="18"/>
      <c r="AP48" s="17"/>
      <c r="AQ48" s="18"/>
      <c r="AR48" s="17"/>
      <c r="AS48" s="18"/>
      <c r="AT48" s="17"/>
      <c r="AU48" s="18"/>
      <c r="AV48" s="20"/>
      <c r="AW48" s="18">
        <f t="shared" si="72"/>
        <v>0</v>
      </c>
    </row>
    <row r="49" spans="1:49" s="5" customFormat="1" ht="28.2">
      <c r="A49" s="81" t="s">
        <v>55</v>
      </c>
      <c r="B49" s="33">
        <v>313</v>
      </c>
      <c r="C49" s="8" t="s">
        <v>78</v>
      </c>
      <c r="D49" s="42">
        <f t="shared" si="51"/>
        <v>28</v>
      </c>
      <c r="E49" s="43">
        <f t="shared" si="52"/>
        <v>8</v>
      </c>
      <c r="F49" s="42">
        <f t="shared" si="53"/>
        <v>28</v>
      </c>
      <c r="G49" s="43">
        <f t="shared" si="54"/>
        <v>21</v>
      </c>
      <c r="H49" s="44">
        <f t="shared" si="55"/>
        <v>8</v>
      </c>
      <c r="I49" s="45">
        <f t="shared" si="73"/>
        <v>32</v>
      </c>
      <c r="J49" s="20">
        <v>15</v>
      </c>
      <c r="K49" s="18">
        <f>IF(J49&gt;0,IF(J49&gt;26,1,IF(J49&gt;2,28-J49,IF(J49=2,27,30))),0)</f>
        <v>13</v>
      </c>
      <c r="L49" s="17">
        <v>33</v>
      </c>
      <c r="M49" s="27">
        <f>IF(L49&gt;0,IF(L49&gt;26,1,IF(L49&gt;2,28-L49,IF(L49=2,27,30))),0)</f>
        <v>1</v>
      </c>
      <c r="N49" s="17">
        <v>10</v>
      </c>
      <c r="O49" s="18">
        <v>13.5</v>
      </c>
      <c r="P49" s="17">
        <v>30</v>
      </c>
      <c r="Q49" s="18">
        <v>0.5</v>
      </c>
      <c r="R49" s="19"/>
      <c r="S49" s="18">
        <f>IF(R49&gt;0,IF(R49&gt;26,1,IF(R49&gt;2,28-R49,IF(R49=2,27,30))),0)</f>
        <v>0</v>
      </c>
      <c r="T49" s="17"/>
      <c r="U49" s="18">
        <f>IF(T49&gt;0,IF(T49&gt;26,1,IF(T49&gt;2,28-T49,IF(T49=2,27,30))),0)</f>
        <v>0</v>
      </c>
      <c r="V49" s="17"/>
      <c r="W49" s="18">
        <f>IF(V49&gt;0,IF(V49&gt;26,1,IF(V49&gt;2,28-V49,IF(V49=2,27,30))),0)</f>
        <v>0</v>
      </c>
      <c r="X49" s="17"/>
      <c r="Y49" s="18">
        <f>IF(X49&gt;0,IF(X49&gt;26,1,IF(X49&gt;2,28-X49,IF(X49=2,27,30))),0)</f>
        <v>0</v>
      </c>
      <c r="Z49" s="17"/>
      <c r="AA49" s="18">
        <f>IF(Z49&gt;0,IF(Z49&gt;26,1,IF(Z49&gt;2,28-Z49,IF(Z49=2,27,30))),0)</f>
        <v>0</v>
      </c>
      <c r="AB49" s="17"/>
      <c r="AC49" s="18">
        <f>IF(AB49&gt;0,IF(AB49&gt;26,1,IF(AB49&gt;2,28-AB49,IF(AB49=2,27,30))),0)</f>
        <v>0</v>
      </c>
      <c r="AD49" s="17"/>
      <c r="AE49" s="18">
        <f>IF(AD49&gt;0,IF(AD49&gt;26,1,IF(AD49&gt;2,28-AD49,IF(AD49=2,27,30))),0)</f>
        <v>0</v>
      </c>
      <c r="AF49" s="17"/>
      <c r="AG49" s="18">
        <f>IF(AF49&gt;0,IF(AF49&gt;26,1,IF(AF49&gt;2,28-AF49,IF(AF49=2,27,30))),0)</f>
        <v>0</v>
      </c>
      <c r="AH49" s="17"/>
      <c r="AI49" s="18">
        <f>IF(AH49&gt;0,IF(AH49&gt;26,1,IF(AH49&gt;2,28-AH49,IF(AH49=2,27,30))),0)</f>
        <v>0</v>
      </c>
      <c r="AJ49" s="17"/>
      <c r="AK49" s="18">
        <f>IF(AJ49&gt;0,IF(AJ49&gt;26,1,IF(AJ49&gt;2,28-AJ49,IF(AJ49=2,27,30))),0)</f>
        <v>0</v>
      </c>
      <c r="AL49" s="17"/>
      <c r="AM49" s="18">
        <f>IF(AL49&gt;0,IF(AL49&gt;26,1,IF(AL49&gt;2,28-AL49,IF(AL49=2,27,30))),0)</f>
        <v>0</v>
      </c>
      <c r="AN49" s="17"/>
      <c r="AO49" s="18">
        <f>IF(AN49&gt;0,IF(AN49&gt;26,1,IF(AN49&gt;2,28-AN49,IF(AN49=2,27,30))),0)</f>
        <v>0</v>
      </c>
      <c r="AP49" s="17"/>
      <c r="AQ49" s="18">
        <f>IF(AP49&gt;0,IF(AP49&gt;26,1,IF(AP49&gt;2,28-AP49,IF(AP49=2,27,30))),0)</f>
        <v>0</v>
      </c>
      <c r="AR49" s="17"/>
      <c r="AS49" s="18">
        <f>IF(AR49&gt;0,IF(AR49&gt;26,1,IF(AR49&gt;2,28-AR49,IF(AR49=2,27,30))),0)</f>
        <v>0</v>
      </c>
      <c r="AT49" s="17"/>
      <c r="AU49" s="18">
        <f>IF(AT49&gt;0,IF(AT49&gt;26,1,IF(AT49&gt;2,28-AT49,IF(AT49=2,27,30))),0)</f>
        <v>0</v>
      </c>
      <c r="AV49" s="20"/>
      <c r="AW49" s="18">
        <f t="shared" si="72"/>
        <v>0</v>
      </c>
    </row>
    <row r="50" spans="1:49" s="5" customFormat="1" ht="28.2">
      <c r="A50" s="77" t="s">
        <v>60</v>
      </c>
      <c r="B50" s="30">
        <v>221</v>
      </c>
      <c r="C50" s="6" t="s">
        <v>111</v>
      </c>
      <c r="D50" s="42">
        <f t="shared" si="51"/>
        <v>23</v>
      </c>
      <c r="E50" s="43">
        <f t="shared" si="52"/>
        <v>9</v>
      </c>
      <c r="F50" s="42">
        <f t="shared" si="53"/>
        <v>23</v>
      </c>
      <c r="G50" s="43">
        <f t="shared" si="54"/>
        <v>25</v>
      </c>
      <c r="H50" s="44">
        <f t="shared" si="55"/>
        <v>9</v>
      </c>
      <c r="I50" s="45">
        <f t="shared" si="73"/>
        <v>33</v>
      </c>
      <c r="J50" s="17">
        <v>37</v>
      </c>
      <c r="K50" s="18">
        <f>(IF(J50&gt;0,IF(J50&gt;26,1,IF(J50&gt;2,28-J50,IF(J50=2,27,30))),0))</f>
        <v>1</v>
      </c>
      <c r="L50" s="17">
        <v>24</v>
      </c>
      <c r="M50" s="27">
        <f>IF(L50&gt;0,IF(L50&gt;26,1,IF(L50&gt;2,28-L50,IF(L50=2,27,30))),0)</f>
        <v>4</v>
      </c>
      <c r="N50" s="17"/>
      <c r="O50" s="18">
        <f t="shared" ref="O50:O56" si="74">(IF(N50&gt;0,IF(N50&gt;26,1,IF(N50&gt;2,28-N50,IF(N50=2,27,30))),0))</f>
        <v>0</v>
      </c>
      <c r="P50" s="17">
        <v>10</v>
      </c>
      <c r="Q50" s="18">
        <f t="shared" ref="Q50:Q66" si="75">IF(P50&gt;0,IF(P50&gt;26,1,IF(P50&gt;2,28-P50,IF(P50=2,27,30))),0)</f>
        <v>18</v>
      </c>
      <c r="R50" s="19"/>
      <c r="S50" s="18">
        <f>IF(R50&gt;0,IF(R50&gt;26,1,IF(R50&gt;2,28-R50,IF(R50=2,27,30))),0)</f>
        <v>0</v>
      </c>
      <c r="T50" s="17"/>
      <c r="U50" s="18">
        <f>IF(T50&gt;0,IF(T50&gt;26,1,IF(T50&gt;2,28-T50,IF(T50=2,27,30))),0)</f>
        <v>0</v>
      </c>
      <c r="V50" s="17"/>
      <c r="W50" s="18">
        <f>IF(V50&gt;0,IF(V50&gt;26,1,IF(V50&gt;2,28-V50,IF(V50=2,27,30))),0)</f>
        <v>0</v>
      </c>
      <c r="X50" s="17"/>
      <c r="Y50" s="18">
        <f>IF(X50&gt;0,IF(X50&gt;26,1,IF(X50&gt;2,28-X50,IF(X50=2,27,30))),0)</f>
        <v>0</v>
      </c>
      <c r="Z50" s="17"/>
      <c r="AA50" s="18">
        <f>IF(Z50&gt;0,IF(Z50&gt;26,1,IF(Z50&gt;2,28-Z50,IF(Z50=2,27,30))),0)</f>
        <v>0</v>
      </c>
      <c r="AB50" s="17"/>
      <c r="AC50" s="18">
        <f>IF(AB50&gt;0,IF(AB50&gt;26,1,IF(AB50&gt;2,28-AB50,IF(AB50=2,27,30))),0)</f>
        <v>0</v>
      </c>
      <c r="AD50" s="19"/>
      <c r="AE50" s="18">
        <f>IF(AD50&gt;0,IF(AD50&gt;26,1,IF(AD50&gt;2,28-AD50,IF(AD50=2,27,30))),0)</f>
        <v>0</v>
      </c>
      <c r="AF50" s="17"/>
      <c r="AG50" s="18">
        <f>IF(AF50&gt;0,IF(AF50&gt;26,1,IF(AF50&gt;2,28-AF50,IF(AF50=2,27,30))),0)</f>
        <v>0</v>
      </c>
      <c r="AH50" s="17"/>
      <c r="AI50" s="18">
        <f>IF(AH50&gt;0,IF(AH50&gt;26,1,IF(AH50&gt;2,28-AH50,IF(AH50=2,27,30))),0)</f>
        <v>0</v>
      </c>
      <c r="AJ50" s="20"/>
      <c r="AK50" s="18">
        <f>IF(AJ50&gt;0,IF(AJ50&gt;26,1,IF(AJ50&gt;2,28-AJ50,IF(AJ50=2,27,30))),0)</f>
        <v>0</v>
      </c>
      <c r="AL50" s="20"/>
      <c r="AM50" s="18">
        <f>IF(AL50&gt;0,IF(AL50&gt;26,1,IF(AL50&gt;2,28-AL50,IF(AL50=2,27,30))),0)</f>
        <v>0</v>
      </c>
      <c r="AN50" s="20"/>
      <c r="AO50" s="18">
        <f>IF(AN50&gt;0,IF(AN50&gt;26,1,IF(AN50&gt;2,28-AN50,IF(AN50=2,27,30))),0)</f>
        <v>0</v>
      </c>
      <c r="AP50" s="20"/>
      <c r="AQ50" s="18">
        <f>IF(AP50&gt;0,IF(AP50&gt;26,1,IF(AP50&gt;2,28-AP50,IF(AP50=2,27,30))),0)</f>
        <v>0</v>
      </c>
      <c r="AR50" s="20"/>
      <c r="AS50" s="18">
        <f>IF(AR50&gt;0,IF(AR50&gt;26,1,IF(AR50&gt;2,28-AR50,IF(AR50=2,27,30))),0)</f>
        <v>0</v>
      </c>
      <c r="AT50" s="20"/>
      <c r="AU50" s="18">
        <f>IF(AT50&gt;0,IF(AT50&gt;26,1,IF(AT50&gt;2,28-AT50,IF(AT50=2,27,30))),0)</f>
        <v>0</v>
      </c>
      <c r="AV50" s="17"/>
      <c r="AW50" s="18">
        <f t="shared" si="72"/>
        <v>0</v>
      </c>
    </row>
    <row r="51" spans="1:49" s="7" customFormat="1" ht="28.2">
      <c r="A51" s="77" t="s">
        <v>59</v>
      </c>
      <c r="B51" s="30">
        <v>49</v>
      </c>
      <c r="C51" s="6" t="s">
        <v>111</v>
      </c>
      <c r="D51" s="42">
        <f t="shared" si="51"/>
        <v>22</v>
      </c>
      <c r="E51" s="43">
        <f t="shared" si="52"/>
        <v>10</v>
      </c>
      <c r="F51" s="42">
        <f t="shared" si="53"/>
        <v>22</v>
      </c>
      <c r="G51" s="43">
        <f t="shared" si="54"/>
        <v>26</v>
      </c>
      <c r="H51" s="44">
        <f t="shared" si="55"/>
        <v>10</v>
      </c>
      <c r="I51" s="45">
        <f t="shared" si="73"/>
        <v>34</v>
      </c>
      <c r="J51" s="17">
        <v>29</v>
      </c>
      <c r="K51" s="18">
        <f>IF(J51&gt;0,IF(J51&gt;26,1,IF(J51&gt;2,28-J51,IF(J51=2,27,30))),0)+3</f>
        <v>4</v>
      </c>
      <c r="L51" s="17">
        <v>31</v>
      </c>
      <c r="M51" s="27">
        <f>IF(L51&gt;0,IF(L51&gt;26,1,IF(L51&gt;2,28-L51,IF(L51=2,27,30))),0)</f>
        <v>1</v>
      </c>
      <c r="N51" s="17"/>
      <c r="O51" s="18">
        <f t="shared" si="74"/>
        <v>0</v>
      </c>
      <c r="P51" s="17">
        <v>11</v>
      </c>
      <c r="Q51" s="18">
        <f t="shared" si="75"/>
        <v>17</v>
      </c>
      <c r="R51" s="19"/>
      <c r="S51" s="18">
        <f>IF(R51&gt;0,IF(R51&gt;26,1,IF(R51&gt;2,28-R51,IF(R51=2,27,30))),0)</f>
        <v>0</v>
      </c>
      <c r="T51" s="17"/>
      <c r="U51" s="18">
        <f>IF(T51&gt;0,IF(T51&gt;26,1,IF(T51&gt;2,28-T51,IF(T51=2,27,30))),0)</f>
        <v>0</v>
      </c>
      <c r="V51" s="17"/>
      <c r="W51" s="18">
        <f>IF(V51&gt;0,IF(V51&gt;26,1,IF(V51&gt;2,28-V51,IF(V51=2,27,30))),0)</f>
        <v>0</v>
      </c>
      <c r="X51" s="17"/>
      <c r="Y51" s="18">
        <f>IF(X51&gt;0,IF(X51&gt;26,1,IF(X51&gt;2,28-X51,IF(X51=2,27,30))),0)</f>
        <v>0</v>
      </c>
      <c r="Z51" s="17"/>
      <c r="AA51" s="18">
        <f>IF(Z51&gt;0,IF(Z51&gt;26,1,IF(Z51&gt;2,28-Z51,IF(Z51=2,27,30))),0)</f>
        <v>0</v>
      </c>
      <c r="AB51" s="17"/>
      <c r="AC51" s="18">
        <f>IF(AB51&gt;0,IF(AB51&gt;26,1,IF(AB51&gt;2,28-AB51,IF(AB51=2,27,30))),0)</f>
        <v>0</v>
      </c>
      <c r="AD51" s="19"/>
      <c r="AE51" s="18">
        <f>IF(AD51&gt;0,IF(AD51&gt;26,1,IF(AD51&gt;2,28-AD51,IF(AD51=2,27,30))),0)</f>
        <v>0</v>
      </c>
      <c r="AF51" s="17"/>
      <c r="AG51" s="18">
        <f>IF(AF51&gt;0,IF(AF51&gt;26,1,IF(AF51&gt;2,28-AF51,IF(AF51=2,27,30))),0)</f>
        <v>0</v>
      </c>
      <c r="AH51" s="17"/>
      <c r="AI51" s="18">
        <f>IF(AH51&gt;0,IF(AH51&gt;26,1,IF(AH51&gt;2,28-AH51,IF(AH51=2,27,30))),0)</f>
        <v>0</v>
      </c>
      <c r="AJ51" s="20"/>
      <c r="AK51" s="18">
        <f>IF(AJ51&gt;0,IF(AJ51&gt;26,1,IF(AJ51&gt;2,28-AJ51,IF(AJ51=2,27,30))),0)</f>
        <v>0</v>
      </c>
      <c r="AL51" s="21"/>
      <c r="AM51" s="18">
        <f>IF(AL51&gt;0,IF(AL51&gt;26,1,IF(AL51&gt;2,28-AL51,IF(AL51=2,27,30))),0)</f>
        <v>0</v>
      </c>
      <c r="AN51" s="20"/>
      <c r="AO51" s="18">
        <f>IF(AN51&gt;0,IF(AN51&gt;26,1,IF(AN51&gt;2,28-AN51,IF(AN51=2,27,30))),0)</f>
        <v>0</v>
      </c>
      <c r="AP51" s="20"/>
      <c r="AQ51" s="18">
        <f>IF(AP51&gt;0,IF(AP51&gt;26,1,IF(AP51&gt;2,28-AP51,IF(AP51=2,27,30))),0)</f>
        <v>0</v>
      </c>
      <c r="AR51" s="22"/>
      <c r="AS51" s="18">
        <f>IF(AR51&gt;0,IF(AR51&gt;26,1,IF(AR51&gt;2,28-AR51,IF(AR51=2,27,30))),0)</f>
        <v>0</v>
      </c>
      <c r="AT51" s="22"/>
      <c r="AU51" s="18">
        <f>IF(AT51&gt;0,IF(AT51&gt;26,1,IF(AT51&gt;2,28-AT51,IF(AT51=2,27,30))),0)</f>
        <v>0</v>
      </c>
      <c r="AV51" s="17"/>
      <c r="AW51" s="18">
        <f t="shared" si="72"/>
        <v>0</v>
      </c>
    </row>
    <row r="52" spans="1:49" s="7" customFormat="1" ht="28.2">
      <c r="A52" s="77" t="s">
        <v>64</v>
      </c>
      <c r="B52" s="30">
        <v>423</v>
      </c>
      <c r="C52" s="6" t="s">
        <v>76</v>
      </c>
      <c r="D52" s="42">
        <f t="shared" si="51"/>
        <v>20.8</v>
      </c>
      <c r="E52" s="43">
        <f t="shared" si="52"/>
        <v>11</v>
      </c>
      <c r="F52" s="42">
        <f t="shared" si="53"/>
        <v>20.8</v>
      </c>
      <c r="G52" s="43">
        <f t="shared" si="54"/>
        <v>29</v>
      </c>
      <c r="H52" s="44">
        <f t="shared" ref="H52:H71" si="76">1+H51</f>
        <v>11</v>
      </c>
      <c r="I52" s="45">
        <f t="shared" ref="I52:I71" si="77">I51+1</f>
        <v>35</v>
      </c>
      <c r="J52" s="17">
        <v>31</v>
      </c>
      <c r="K52" s="18">
        <f>(IF(J52&gt;0,IF(J52&gt;26,1,IF(J52&gt;2,28-J52,IF(J52=2,27,30))),0))/5*4</f>
        <v>0.8</v>
      </c>
      <c r="L52" s="17"/>
      <c r="M52" s="27">
        <f>IF(L52&gt;0,IF(L52&gt;26,1,IF(L52&gt;2,28-L52,IF(L52=2,27,30))),0)</f>
        <v>0</v>
      </c>
      <c r="N52" s="17">
        <v>24</v>
      </c>
      <c r="O52" s="18">
        <f t="shared" si="74"/>
        <v>4</v>
      </c>
      <c r="P52" s="17">
        <v>12</v>
      </c>
      <c r="Q52" s="18">
        <f t="shared" si="75"/>
        <v>16</v>
      </c>
      <c r="R52" s="19"/>
      <c r="S52" s="18">
        <f>IF(R52&gt;0,IF(R52&gt;26,1,IF(R52&gt;2,28-R52,IF(R52=2,27,30))),0)</f>
        <v>0</v>
      </c>
      <c r="T52" s="17"/>
      <c r="U52" s="18">
        <f>IF(T52&gt;0,IF(T52&gt;26,1,IF(T52&gt;2,28-T52,IF(T52=2,27,30))),0)</f>
        <v>0</v>
      </c>
      <c r="V52" s="17"/>
      <c r="W52" s="18">
        <f>IF(V52&gt;0,IF(V52&gt;26,1,IF(V52&gt;2,28-V52,IF(V52=2,27,30))),0)</f>
        <v>0</v>
      </c>
      <c r="X52" s="17"/>
      <c r="Y52" s="18">
        <f>IF(X52&gt;0,IF(X52&gt;26,1,IF(X52&gt;2,28-X52,IF(X52=2,27,30))),0)</f>
        <v>0</v>
      </c>
      <c r="Z52" s="17"/>
      <c r="AA52" s="18">
        <f>IF(Z52&gt;0,IF(Z52&gt;26,1,IF(Z52&gt;2,28-Z52,IF(Z52=2,27,30))),0)</f>
        <v>0</v>
      </c>
      <c r="AB52" s="17"/>
      <c r="AC52" s="18">
        <f>IF(AB52&gt;0,IF(AB52&gt;26,1,IF(AB52&gt;2,28-AB52,IF(AB52=2,27,30))),0)</f>
        <v>0</v>
      </c>
      <c r="AD52" s="19"/>
      <c r="AE52" s="18">
        <f>IF(AD52&gt;0,IF(AD52&gt;26,1,IF(AD52&gt;2,28-AD52,IF(AD52=2,27,30))),0)</f>
        <v>0</v>
      </c>
      <c r="AF52" s="17"/>
      <c r="AG52" s="18">
        <f>IF(AF52&gt;0,IF(AF52&gt;26,1,IF(AF52&gt;2,28-AF52,IF(AF52=2,27,30))),0)</f>
        <v>0</v>
      </c>
      <c r="AH52" s="17"/>
      <c r="AI52" s="18">
        <f>IF(AH52&gt;0,IF(AH52&gt;26,1,IF(AH52&gt;2,28-AH52,IF(AH52=2,27,30))),0)</f>
        <v>0</v>
      </c>
      <c r="AJ52" s="20"/>
      <c r="AK52" s="18">
        <f>IF(AJ52&gt;0,IF(AJ52&gt;26,1,IF(AJ52&gt;2,28-AJ52,IF(AJ52=2,27,30))),0)</f>
        <v>0</v>
      </c>
      <c r="AL52" s="21"/>
      <c r="AM52" s="18">
        <f>IF(AL52&gt;0,IF(AL52&gt;26,1,IF(AL52&gt;2,28-AL52,IF(AL52=2,27,30))),0)</f>
        <v>0</v>
      </c>
      <c r="AN52" s="20"/>
      <c r="AO52" s="18">
        <f>IF(AN52&gt;0,IF(AN52&gt;26,1,IF(AN52&gt;2,28-AN52,IF(AN52=2,27,30))),0)</f>
        <v>0</v>
      </c>
      <c r="AP52" s="20"/>
      <c r="AQ52" s="18">
        <f>IF(AP52&gt;0,IF(AP52&gt;26,1,IF(AP52&gt;2,28-AP52,IF(AP52=2,27,30))),0)</f>
        <v>0</v>
      </c>
      <c r="AR52" s="22"/>
      <c r="AS52" s="18">
        <f>IF(AR52&gt;0,IF(AR52&gt;26,1,IF(AR52&gt;2,28-AR52,IF(AR52=2,27,30))),0)</f>
        <v>0</v>
      </c>
      <c r="AT52" s="22"/>
      <c r="AU52" s="18">
        <f>IF(AT52&gt;0,IF(AT52&gt;26,1,IF(AT52&gt;2,28-AT52,IF(AT52=2,27,30))),0)</f>
        <v>0</v>
      </c>
      <c r="AV52" s="17"/>
      <c r="AW52" s="18">
        <f t="shared" si="72"/>
        <v>0</v>
      </c>
    </row>
    <row r="53" spans="1:49" s="5" customFormat="1" ht="28.2">
      <c r="A53" s="78" t="s">
        <v>62</v>
      </c>
      <c r="B53" s="30">
        <v>110</v>
      </c>
      <c r="C53" s="6" t="s">
        <v>111</v>
      </c>
      <c r="D53" s="42">
        <f t="shared" si="51"/>
        <v>14</v>
      </c>
      <c r="E53" s="43">
        <f t="shared" si="52"/>
        <v>12</v>
      </c>
      <c r="F53" s="42">
        <f t="shared" si="53"/>
        <v>14</v>
      </c>
      <c r="G53" s="43">
        <f t="shared" si="54"/>
        <v>33</v>
      </c>
      <c r="H53" s="44">
        <f t="shared" si="76"/>
        <v>12</v>
      </c>
      <c r="I53" s="45">
        <f t="shared" si="77"/>
        <v>36</v>
      </c>
      <c r="J53" s="17">
        <v>27</v>
      </c>
      <c r="K53" s="18">
        <f>IF(J53&gt;0,IF(J53&gt;26,1,IF(J53&gt;2,28-J53,IF(J53=2,27,30))),0)</f>
        <v>1</v>
      </c>
      <c r="L53" s="17">
        <v>23</v>
      </c>
      <c r="M53" s="27">
        <f>(IF(L53&gt;0,IF(L53&gt;26,1,IF(L53&gt;2,28-L53,IF(L53=2,27,30))),0))</f>
        <v>5</v>
      </c>
      <c r="N53" s="17">
        <v>26</v>
      </c>
      <c r="O53" s="18">
        <f t="shared" si="74"/>
        <v>2</v>
      </c>
      <c r="P53" s="17">
        <v>22</v>
      </c>
      <c r="Q53" s="18">
        <f t="shared" si="75"/>
        <v>6</v>
      </c>
      <c r="R53" s="17"/>
      <c r="S53" s="18"/>
      <c r="T53" s="17"/>
      <c r="U53" s="18"/>
      <c r="V53" s="17"/>
      <c r="W53" s="18"/>
      <c r="X53" s="17"/>
      <c r="Y53" s="18"/>
      <c r="Z53" s="17"/>
      <c r="AA53" s="18"/>
      <c r="AB53" s="17"/>
      <c r="AC53" s="18"/>
      <c r="AD53" s="17"/>
      <c r="AE53" s="18"/>
      <c r="AF53" s="17"/>
      <c r="AG53" s="18"/>
      <c r="AH53" s="17"/>
      <c r="AI53" s="18"/>
      <c r="AJ53" s="20"/>
      <c r="AK53" s="18"/>
      <c r="AL53" s="20"/>
      <c r="AM53" s="18"/>
      <c r="AN53" s="20"/>
      <c r="AO53" s="18"/>
      <c r="AP53" s="20"/>
      <c r="AQ53" s="18"/>
      <c r="AR53" s="20"/>
      <c r="AS53" s="18"/>
      <c r="AT53" s="20"/>
      <c r="AU53" s="18"/>
      <c r="AV53" s="17"/>
      <c r="AW53" s="18">
        <f t="shared" si="72"/>
        <v>0</v>
      </c>
    </row>
    <row r="54" spans="1:49" s="5" customFormat="1" ht="28.2">
      <c r="A54" s="78" t="s">
        <v>56</v>
      </c>
      <c r="B54" s="30">
        <v>380</v>
      </c>
      <c r="C54" s="6" t="s">
        <v>73</v>
      </c>
      <c r="D54" s="42">
        <f t="shared" si="51"/>
        <v>11</v>
      </c>
      <c r="E54" s="43">
        <f t="shared" si="52"/>
        <v>13</v>
      </c>
      <c r="F54" s="42">
        <f t="shared" si="53"/>
        <v>11</v>
      </c>
      <c r="G54" s="43">
        <f t="shared" si="54"/>
        <v>34</v>
      </c>
      <c r="H54" s="44">
        <f t="shared" si="76"/>
        <v>13</v>
      </c>
      <c r="I54" s="45">
        <f t="shared" si="77"/>
        <v>37</v>
      </c>
      <c r="J54" s="17">
        <v>17</v>
      </c>
      <c r="K54" s="18">
        <f>IF(J54&gt;0,IF(J54&gt;26,1,IF(J54&gt;2,28-J54,IF(J54=2,27,30))),0)</f>
        <v>11</v>
      </c>
      <c r="L54" s="17"/>
      <c r="M54" s="27"/>
      <c r="N54" s="17"/>
      <c r="O54" s="18">
        <f t="shared" si="74"/>
        <v>0</v>
      </c>
      <c r="P54" s="17"/>
      <c r="Q54" s="18">
        <f t="shared" si="75"/>
        <v>0</v>
      </c>
      <c r="R54" s="17"/>
      <c r="S54" s="18"/>
      <c r="T54" s="17"/>
      <c r="U54" s="18"/>
      <c r="V54" s="17"/>
      <c r="W54" s="18"/>
      <c r="X54" s="17"/>
      <c r="Y54" s="18"/>
      <c r="Z54" s="17"/>
      <c r="AA54" s="18"/>
      <c r="AB54" s="17"/>
      <c r="AC54" s="18"/>
      <c r="AD54" s="17"/>
      <c r="AE54" s="18"/>
      <c r="AF54" s="17"/>
      <c r="AG54" s="18"/>
      <c r="AH54" s="17"/>
      <c r="AI54" s="18"/>
      <c r="AJ54" s="20"/>
      <c r="AK54" s="18"/>
      <c r="AL54" s="20"/>
      <c r="AM54" s="18"/>
      <c r="AN54" s="20"/>
      <c r="AO54" s="18"/>
      <c r="AP54" s="20"/>
      <c r="AQ54" s="18"/>
      <c r="AR54" s="20"/>
      <c r="AS54" s="18"/>
      <c r="AT54" s="20"/>
      <c r="AU54" s="18"/>
      <c r="AV54" s="17"/>
      <c r="AW54" s="18">
        <f t="shared" si="72"/>
        <v>0</v>
      </c>
    </row>
    <row r="55" spans="1:49" s="5" customFormat="1" ht="28.2">
      <c r="A55" s="77" t="s">
        <v>70</v>
      </c>
      <c r="B55" s="31" t="s">
        <v>75</v>
      </c>
      <c r="C55" s="6" t="s">
        <v>70</v>
      </c>
      <c r="D55" s="42">
        <f t="shared" si="51"/>
        <v>8.6</v>
      </c>
      <c r="E55" s="43">
        <f t="shared" si="52"/>
        <v>14</v>
      </c>
      <c r="F55" s="42">
        <f t="shared" si="53"/>
        <v>8.6</v>
      </c>
      <c r="G55" s="43">
        <f t="shared" si="54"/>
        <v>36</v>
      </c>
      <c r="H55" s="44">
        <f t="shared" si="76"/>
        <v>14</v>
      </c>
      <c r="I55" s="45">
        <f t="shared" si="77"/>
        <v>38</v>
      </c>
      <c r="J55" s="17">
        <v>10</v>
      </c>
      <c r="K55" s="24">
        <f>(IF(J55&gt;0,IF(J55&gt;26,1,IF(J55&gt;2,28-J55,IF(J55=2,27,30))),0))/5</f>
        <v>3.6</v>
      </c>
      <c r="L55" s="17">
        <v>13</v>
      </c>
      <c r="M55" s="27">
        <f>(IF(L55&gt;0,IF(L55&gt;26,1,IF(L55&gt;2,28-L55,IF(L55=2,27,30))),0))/3</f>
        <v>5</v>
      </c>
      <c r="N55" s="19"/>
      <c r="O55" s="18">
        <f t="shared" si="74"/>
        <v>0</v>
      </c>
      <c r="P55" s="19"/>
      <c r="Q55" s="18">
        <f t="shared" si="75"/>
        <v>0</v>
      </c>
      <c r="R55" s="17"/>
      <c r="S55" s="18">
        <f t="shared" ref="S55:S66" si="78">IF(R55&gt;0,IF(R55&gt;26,1,IF(R55&gt;2,28-R55,IF(R55=2,27,30))),0)</f>
        <v>0</v>
      </c>
      <c r="T55" s="19"/>
      <c r="U55" s="18">
        <f t="shared" ref="U55:U66" si="79">IF(T55&gt;0,IF(T55&gt;26,1,IF(T55&gt;2,28-T55,IF(T55=2,27,30))),0)</f>
        <v>0</v>
      </c>
      <c r="V55" s="19"/>
      <c r="W55" s="18">
        <f t="shared" ref="W55:W66" si="80">IF(V55&gt;0,IF(V55&gt;26,1,IF(V55&gt;2,28-V55,IF(V55=2,27,30))),0)</f>
        <v>0</v>
      </c>
      <c r="X55" s="17"/>
      <c r="Y55" s="18">
        <f t="shared" ref="Y55:Y66" si="81">IF(X55&gt;0,IF(X55&gt;26,1,IF(X55&gt;2,28-X55,IF(X55=2,27,30))),0)</f>
        <v>0</v>
      </c>
      <c r="Z55" s="17"/>
      <c r="AA55" s="18">
        <f t="shared" ref="AA55:AA66" si="82">IF(Z55&gt;0,IF(Z55&gt;26,1,IF(Z55&gt;2,28-Z55,IF(Z55=2,27,30))),0)</f>
        <v>0</v>
      </c>
      <c r="AB55" s="17"/>
      <c r="AC55" s="18">
        <f t="shared" ref="AC55:AC66" si="83">IF(AB55&gt;0,IF(AB55&gt;26,1,IF(AB55&gt;2,28-AB55,IF(AB55=2,27,30))),0)</f>
        <v>0</v>
      </c>
      <c r="AD55" s="19"/>
      <c r="AE55" s="18">
        <f t="shared" ref="AE55:AE66" si="84">IF(AD55&gt;0,IF(AD55&gt;26,1,IF(AD55&gt;2,28-AD55,IF(AD55=2,27,30))),0)</f>
        <v>0</v>
      </c>
      <c r="AF55" s="17"/>
      <c r="AG55" s="18">
        <f t="shared" ref="AG55:AG66" si="85">IF(AF55&gt;0,IF(AF55&gt;26,1,IF(AF55&gt;2,28-AF55,IF(AF55=2,27,30))),0)</f>
        <v>0</v>
      </c>
      <c r="AH55" s="17"/>
      <c r="AI55" s="18">
        <f t="shared" ref="AI55:AI66" si="86">IF(AH55&gt;0,IF(AH55&gt;26,1,IF(AH55&gt;2,28-AH55,IF(AH55=2,27,30))),0)</f>
        <v>0</v>
      </c>
      <c r="AJ55" s="20"/>
      <c r="AK55" s="18">
        <f t="shared" ref="AK55:AK66" si="87">IF(AJ55&gt;0,IF(AJ55&gt;26,1,IF(AJ55&gt;2,28-AJ55,IF(AJ55=2,27,30))),0)</f>
        <v>0</v>
      </c>
      <c r="AL55" s="21"/>
      <c r="AM55" s="18">
        <f t="shared" ref="AM55:AM66" si="88">IF(AL55&gt;0,IF(AL55&gt;26,1,IF(AL55&gt;2,28-AL55,IF(AL55=2,27,30))),0)</f>
        <v>0</v>
      </c>
      <c r="AN55" s="20"/>
      <c r="AO55" s="18">
        <f t="shared" ref="AO55:AO66" si="89">IF(AN55&gt;0,IF(AN55&gt;26,1,IF(AN55&gt;2,28-AN55,IF(AN55=2,27,30))),0)</f>
        <v>0</v>
      </c>
      <c r="AP55" s="20"/>
      <c r="AQ55" s="18">
        <f t="shared" ref="AQ55:AQ66" si="90">IF(AP55&gt;0,IF(AP55&gt;26,1,IF(AP55&gt;2,28-AP55,IF(AP55=2,27,30))),0)</f>
        <v>0</v>
      </c>
      <c r="AR55" s="21"/>
      <c r="AS55" s="18">
        <f t="shared" ref="AS55:AS66" si="91">IF(AR55&gt;0,IF(AR55&gt;26,1,IF(AR55&gt;2,28-AR55,IF(AR55=2,27,30))),0)</f>
        <v>0</v>
      </c>
      <c r="AT55" s="21"/>
      <c r="AU55" s="18">
        <f t="shared" ref="AU55:AU66" si="92">IF(AT55&gt;0,IF(AT55&gt;26,1,IF(AT55&gt;2,28-AT55,IF(AT55=2,27,30))),0)</f>
        <v>0</v>
      </c>
      <c r="AV55" s="17"/>
      <c r="AW55" s="18">
        <f t="shared" si="72"/>
        <v>0</v>
      </c>
    </row>
    <row r="56" spans="1:49" s="5" customFormat="1" ht="28.2">
      <c r="A56" s="78" t="s">
        <v>57</v>
      </c>
      <c r="B56" s="31">
        <v>84</v>
      </c>
      <c r="C56" s="6" t="s">
        <v>80</v>
      </c>
      <c r="D56" s="42">
        <f t="shared" si="51"/>
        <v>8</v>
      </c>
      <c r="E56" s="43">
        <f t="shared" si="52"/>
        <v>15</v>
      </c>
      <c r="F56" s="42">
        <f t="shared" si="53"/>
        <v>8</v>
      </c>
      <c r="G56" s="43">
        <f t="shared" si="54"/>
        <v>38</v>
      </c>
      <c r="H56" s="44">
        <f t="shared" si="76"/>
        <v>15</v>
      </c>
      <c r="I56" s="45">
        <f t="shared" si="77"/>
        <v>39</v>
      </c>
      <c r="J56" s="17">
        <v>20</v>
      </c>
      <c r="K56" s="18">
        <v>8</v>
      </c>
      <c r="L56" s="17"/>
      <c r="M56" s="27">
        <f>IF(L56&gt;0,IF(L56&gt;26,1,IF(L56&gt;2,28-L56,IF(L56=2,27,30))),0)</f>
        <v>0</v>
      </c>
      <c r="N56" s="17"/>
      <c r="O56" s="18">
        <f t="shared" si="74"/>
        <v>0</v>
      </c>
      <c r="P56" s="17"/>
      <c r="Q56" s="18">
        <f t="shared" si="75"/>
        <v>0</v>
      </c>
      <c r="R56" s="17"/>
      <c r="S56" s="18">
        <f t="shared" si="78"/>
        <v>0</v>
      </c>
      <c r="T56" s="17"/>
      <c r="U56" s="18">
        <f t="shared" si="79"/>
        <v>0</v>
      </c>
      <c r="V56" s="17"/>
      <c r="W56" s="18">
        <f t="shared" si="80"/>
        <v>0</v>
      </c>
      <c r="X56" s="17"/>
      <c r="Y56" s="18">
        <f t="shared" si="81"/>
        <v>0</v>
      </c>
      <c r="Z56" s="17"/>
      <c r="AA56" s="18">
        <f t="shared" si="82"/>
        <v>0</v>
      </c>
      <c r="AB56" s="17"/>
      <c r="AC56" s="18">
        <f t="shared" si="83"/>
        <v>0</v>
      </c>
      <c r="AD56" s="17"/>
      <c r="AE56" s="18">
        <f t="shared" si="84"/>
        <v>0</v>
      </c>
      <c r="AF56" s="17"/>
      <c r="AG56" s="18">
        <f t="shared" si="85"/>
        <v>0</v>
      </c>
      <c r="AH56" s="17"/>
      <c r="AI56" s="18">
        <f t="shared" si="86"/>
        <v>0</v>
      </c>
      <c r="AJ56" s="20"/>
      <c r="AK56" s="18">
        <f t="shared" si="87"/>
        <v>0</v>
      </c>
      <c r="AL56" s="20"/>
      <c r="AM56" s="18">
        <f t="shared" si="88"/>
        <v>0</v>
      </c>
      <c r="AN56" s="20"/>
      <c r="AO56" s="18">
        <f t="shared" si="89"/>
        <v>0</v>
      </c>
      <c r="AP56" s="17"/>
      <c r="AQ56" s="18">
        <f t="shared" si="90"/>
        <v>0</v>
      </c>
      <c r="AR56" s="20"/>
      <c r="AS56" s="18">
        <f t="shared" si="91"/>
        <v>0</v>
      </c>
      <c r="AT56" s="20"/>
      <c r="AU56" s="18">
        <f t="shared" si="92"/>
        <v>0</v>
      </c>
      <c r="AV56" s="17"/>
      <c r="AW56" s="18">
        <f t="shared" si="72"/>
        <v>0</v>
      </c>
    </row>
    <row r="57" spans="1:49" s="5" customFormat="1" ht="28.2">
      <c r="A57" s="77" t="s">
        <v>117</v>
      </c>
      <c r="B57" s="30">
        <v>162</v>
      </c>
      <c r="C57" s="6" t="s">
        <v>94</v>
      </c>
      <c r="D57" s="42">
        <f t="shared" si="51"/>
        <v>6.9</v>
      </c>
      <c r="E57" s="43">
        <f t="shared" si="52"/>
        <v>16</v>
      </c>
      <c r="F57" s="42">
        <f t="shared" si="53"/>
        <v>6.9</v>
      </c>
      <c r="G57" s="43">
        <f t="shared" si="54"/>
        <v>42</v>
      </c>
      <c r="H57" s="44">
        <f t="shared" si="76"/>
        <v>16</v>
      </c>
      <c r="I57" s="45">
        <f t="shared" si="77"/>
        <v>40</v>
      </c>
      <c r="J57" s="17">
        <v>10</v>
      </c>
      <c r="K57" s="24">
        <f>(IF(J57&gt;0,IF(J57&gt;26,1,IF(J57&gt;2,28-J57,IF(J57=2,27,30))),0))/5</f>
        <v>3.6</v>
      </c>
      <c r="L57" s="17"/>
      <c r="M57" s="27">
        <f>IF(L57&gt;0,IF(L57&gt;26,1,IF(L57&gt;2,28-L57,IF(L57=2,27,30))),0)</f>
        <v>0</v>
      </c>
      <c r="N57" s="17">
        <v>15</v>
      </c>
      <c r="O57" s="18">
        <v>3.3</v>
      </c>
      <c r="P57" s="17"/>
      <c r="Q57" s="18">
        <f t="shared" si="75"/>
        <v>0</v>
      </c>
      <c r="R57" s="17"/>
      <c r="S57" s="18">
        <f t="shared" si="78"/>
        <v>0</v>
      </c>
      <c r="T57" s="17"/>
      <c r="U57" s="18">
        <f t="shared" si="79"/>
        <v>0</v>
      </c>
      <c r="V57" s="17"/>
      <c r="W57" s="18">
        <f t="shared" si="80"/>
        <v>0</v>
      </c>
      <c r="X57" s="17"/>
      <c r="Y57" s="18">
        <f t="shared" si="81"/>
        <v>0</v>
      </c>
      <c r="Z57" s="17"/>
      <c r="AA57" s="18">
        <f t="shared" si="82"/>
        <v>0</v>
      </c>
      <c r="AB57" s="17"/>
      <c r="AC57" s="18">
        <f t="shared" si="83"/>
        <v>0</v>
      </c>
      <c r="AD57" s="19"/>
      <c r="AE57" s="18">
        <f t="shared" si="84"/>
        <v>0</v>
      </c>
      <c r="AF57" s="17"/>
      <c r="AG57" s="18">
        <f t="shared" si="85"/>
        <v>0</v>
      </c>
      <c r="AH57" s="17"/>
      <c r="AI57" s="18">
        <f t="shared" si="86"/>
        <v>0</v>
      </c>
      <c r="AJ57" s="20"/>
      <c r="AK57" s="18">
        <f t="shared" si="87"/>
        <v>0</v>
      </c>
      <c r="AL57" s="20"/>
      <c r="AM57" s="18">
        <f t="shared" si="88"/>
        <v>0</v>
      </c>
      <c r="AN57" s="20"/>
      <c r="AO57" s="18">
        <f t="shared" si="89"/>
        <v>0</v>
      </c>
      <c r="AP57" s="17"/>
      <c r="AQ57" s="18">
        <f t="shared" si="90"/>
        <v>0</v>
      </c>
      <c r="AR57" s="22"/>
      <c r="AS57" s="18">
        <f t="shared" si="91"/>
        <v>0</v>
      </c>
      <c r="AT57" s="22"/>
      <c r="AU57" s="18">
        <f t="shared" si="92"/>
        <v>0</v>
      </c>
      <c r="AV57" s="17"/>
      <c r="AW57" s="18">
        <f t="shared" si="72"/>
        <v>0</v>
      </c>
    </row>
    <row r="58" spans="1:49" s="5" customFormat="1" ht="28.2">
      <c r="A58" s="81" t="s">
        <v>122</v>
      </c>
      <c r="B58" s="33">
        <v>418</v>
      </c>
      <c r="C58" s="8" t="s">
        <v>78</v>
      </c>
      <c r="D58" s="42">
        <f t="shared" si="51"/>
        <v>6.5</v>
      </c>
      <c r="E58" s="43">
        <f t="shared" si="52"/>
        <v>17</v>
      </c>
      <c r="F58" s="42">
        <f t="shared" si="53"/>
        <v>6.5</v>
      </c>
      <c r="G58" s="43">
        <f t="shared" si="54"/>
        <v>43</v>
      </c>
      <c r="H58" s="44">
        <f t="shared" si="76"/>
        <v>17</v>
      </c>
      <c r="I58" s="45">
        <f t="shared" si="77"/>
        <v>41</v>
      </c>
      <c r="J58" s="20"/>
      <c r="K58" s="18"/>
      <c r="L58" s="17"/>
      <c r="M58" s="28">
        <f>IF(L58&gt;0,IF(L58&gt;26,1,IF(L58&gt;2,28-L58,IF(L58=2,27,30))),0)</f>
        <v>0</v>
      </c>
      <c r="N58" s="17">
        <v>15</v>
      </c>
      <c r="O58" s="18">
        <f>((IF(N58&gt;0,IF(N58&gt;26,1,IF(N58&gt;2,28-N58,IF(N58=2,27,30))),0)))/4*2</f>
        <v>6.5</v>
      </c>
      <c r="P58" s="17"/>
      <c r="Q58" s="29">
        <f t="shared" si="75"/>
        <v>0</v>
      </c>
      <c r="R58" s="19"/>
      <c r="S58" s="29">
        <f t="shared" si="78"/>
        <v>0</v>
      </c>
      <c r="T58" s="17"/>
      <c r="U58" s="29">
        <f t="shared" si="79"/>
        <v>0</v>
      </c>
      <c r="V58" s="17"/>
      <c r="W58" s="29">
        <f t="shared" si="80"/>
        <v>0</v>
      </c>
      <c r="X58" s="17"/>
      <c r="Y58" s="29">
        <f t="shared" si="81"/>
        <v>0</v>
      </c>
      <c r="Z58" s="17"/>
      <c r="AA58" s="29">
        <f t="shared" si="82"/>
        <v>0</v>
      </c>
      <c r="AB58" s="17"/>
      <c r="AC58" s="29">
        <f t="shared" si="83"/>
        <v>0</v>
      </c>
      <c r="AD58" s="19"/>
      <c r="AE58" s="29">
        <f t="shared" si="84"/>
        <v>0</v>
      </c>
      <c r="AF58" s="17"/>
      <c r="AG58" s="29">
        <f t="shared" si="85"/>
        <v>0</v>
      </c>
      <c r="AH58" s="17"/>
      <c r="AI58" s="29">
        <f t="shared" si="86"/>
        <v>0</v>
      </c>
      <c r="AJ58" s="17"/>
      <c r="AK58" s="29">
        <f t="shared" si="87"/>
        <v>0</v>
      </c>
      <c r="AL58" s="26"/>
      <c r="AM58" s="29">
        <f t="shared" si="88"/>
        <v>0</v>
      </c>
      <c r="AN58" s="17"/>
      <c r="AO58" s="29">
        <f t="shared" si="89"/>
        <v>0</v>
      </c>
      <c r="AP58" s="17"/>
      <c r="AQ58" s="29">
        <f t="shared" si="90"/>
        <v>0</v>
      </c>
      <c r="AR58" s="19"/>
      <c r="AS58" s="29">
        <f t="shared" si="91"/>
        <v>0</v>
      </c>
      <c r="AT58" s="19"/>
      <c r="AU58" s="29">
        <f t="shared" si="92"/>
        <v>0</v>
      </c>
      <c r="AV58" s="20"/>
      <c r="AW58" s="18">
        <f t="shared" si="72"/>
        <v>0</v>
      </c>
    </row>
    <row r="59" spans="1:49" s="5" customFormat="1" ht="28.2">
      <c r="A59" s="80" t="s">
        <v>118</v>
      </c>
      <c r="B59" s="32" t="s">
        <v>75</v>
      </c>
      <c r="C59" s="8" t="s">
        <v>101</v>
      </c>
      <c r="D59" s="42">
        <f t="shared" si="51"/>
        <v>5</v>
      </c>
      <c r="E59" s="43">
        <f t="shared" si="52"/>
        <v>18</v>
      </c>
      <c r="F59" s="42">
        <f t="shared" si="53"/>
        <v>5</v>
      </c>
      <c r="G59" s="43">
        <f t="shared" si="54"/>
        <v>45</v>
      </c>
      <c r="H59" s="44">
        <f t="shared" si="76"/>
        <v>18</v>
      </c>
      <c r="I59" s="45">
        <f t="shared" si="77"/>
        <v>42</v>
      </c>
      <c r="J59" s="20"/>
      <c r="K59" s="24"/>
      <c r="L59" s="17">
        <v>13</v>
      </c>
      <c r="M59" s="27">
        <v>5</v>
      </c>
      <c r="N59" s="19"/>
      <c r="O59" s="18">
        <f>(IF(N59&gt;0,IF(N59&gt;26,1,IF(N59&gt;2,28-N59,IF(N59=2,27,30))),0))</f>
        <v>0</v>
      </c>
      <c r="P59" s="19"/>
      <c r="Q59" s="18">
        <f t="shared" si="75"/>
        <v>0</v>
      </c>
      <c r="R59" s="17"/>
      <c r="S59" s="18">
        <f t="shared" si="78"/>
        <v>0</v>
      </c>
      <c r="T59" s="19"/>
      <c r="U59" s="18">
        <f t="shared" si="79"/>
        <v>0</v>
      </c>
      <c r="V59" s="19"/>
      <c r="W59" s="18">
        <f t="shared" si="80"/>
        <v>0</v>
      </c>
      <c r="X59" s="17"/>
      <c r="Y59" s="18">
        <f t="shared" si="81"/>
        <v>0</v>
      </c>
      <c r="Z59" s="17"/>
      <c r="AA59" s="18">
        <f t="shared" si="82"/>
        <v>0</v>
      </c>
      <c r="AB59" s="17"/>
      <c r="AC59" s="18">
        <f t="shared" si="83"/>
        <v>0</v>
      </c>
      <c r="AD59" s="19"/>
      <c r="AE59" s="18">
        <f t="shared" si="84"/>
        <v>0</v>
      </c>
      <c r="AF59" s="17"/>
      <c r="AG59" s="18">
        <f t="shared" si="85"/>
        <v>0</v>
      </c>
      <c r="AH59" s="17"/>
      <c r="AI59" s="18">
        <f t="shared" si="86"/>
        <v>0</v>
      </c>
      <c r="AJ59" s="17"/>
      <c r="AK59" s="18">
        <f t="shared" si="87"/>
        <v>0</v>
      </c>
      <c r="AL59" s="26"/>
      <c r="AM59" s="18">
        <f t="shared" si="88"/>
        <v>0</v>
      </c>
      <c r="AN59" s="17"/>
      <c r="AO59" s="18">
        <f t="shared" si="89"/>
        <v>0</v>
      </c>
      <c r="AP59" s="17"/>
      <c r="AQ59" s="18">
        <f t="shared" si="90"/>
        <v>0</v>
      </c>
      <c r="AR59" s="26"/>
      <c r="AS59" s="18">
        <f t="shared" si="91"/>
        <v>0</v>
      </c>
      <c r="AT59" s="26"/>
      <c r="AU59" s="18">
        <f t="shared" si="92"/>
        <v>0</v>
      </c>
      <c r="AV59" s="20"/>
      <c r="AW59" s="18">
        <f t="shared" si="72"/>
        <v>0</v>
      </c>
    </row>
    <row r="60" spans="1:49" s="5" customFormat="1" ht="56.4">
      <c r="A60" s="80" t="s">
        <v>115</v>
      </c>
      <c r="B60" s="32">
        <v>202</v>
      </c>
      <c r="C60" s="8" t="s">
        <v>114</v>
      </c>
      <c r="D60" s="42">
        <f t="shared" si="51"/>
        <v>3.3</v>
      </c>
      <c r="E60" s="43">
        <f t="shared" si="52"/>
        <v>19</v>
      </c>
      <c r="F60" s="42">
        <f t="shared" si="53"/>
        <v>3.3</v>
      </c>
      <c r="G60" s="43">
        <f t="shared" si="54"/>
        <v>48</v>
      </c>
      <c r="H60" s="44">
        <f t="shared" si="76"/>
        <v>19</v>
      </c>
      <c r="I60" s="45">
        <f t="shared" si="77"/>
        <v>43</v>
      </c>
      <c r="J60" s="20"/>
      <c r="K60" s="24"/>
      <c r="L60" s="25"/>
      <c r="M60" s="27">
        <f>IF(L60&gt;0,IF(L60&gt;26,1,IF(L60&gt;2,28-L60,IF(L60=2,27,30))),0)</f>
        <v>0</v>
      </c>
      <c r="N60" s="25">
        <v>15</v>
      </c>
      <c r="O60" s="18">
        <v>3.3</v>
      </c>
      <c r="P60" s="25"/>
      <c r="Q60" s="18">
        <f t="shared" si="75"/>
        <v>0</v>
      </c>
      <c r="R60" s="25"/>
      <c r="S60" s="18">
        <f t="shared" si="78"/>
        <v>0</v>
      </c>
      <c r="T60" s="25"/>
      <c r="U60" s="18">
        <f t="shared" si="79"/>
        <v>0</v>
      </c>
      <c r="V60" s="19"/>
      <c r="W60" s="18">
        <f t="shared" si="80"/>
        <v>0</v>
      </c>
      <c r="X60" s="19"/>
      <c r="Y60" s="18">
        <f t="shared" si="81"/>
        <v>0</v>
      </c>
      <c r="Z60" s="17"/>
      <c r="AA60" s="18">
        <f t="shared" si="82"/>
        <v>0</v>
      </c>
      <c r="AB60" s="25"/>
      <c r="AC60" s="18">
        <f t="shared" si="83"/>
        <v>0</v>
      </c>
      <c r="AD60" s="19"/>
      <c r="AE60" s="18">
        <f t="shared" si="84"/>
        <v>0</v>
      </c>
      <c r="AF60" s="19"/>
      <c r="AG60" s="18">
        <f t="shared" si="85"/>
        <v>0</v>
      </c>
      <c r="AH60" s="19"/>
      <c r="AI60" s="18">
        <f t="shared" si="86"/>
        <v>0</v>
      </c>
      <c r="AJ60" s="19"/>
      <c r="AK60" s="18">
        <f t="shared" si="87"/>
        <v>0</v>
      </c>
      <c r="AL60" s="19"/>
      <c r="AM60" s="18">
        <f t="shared" si="88"/>
        <v>0</v>
      </c>
      <c r="AN60" s="19"/>
      <c r="AO60" s="18">
        <f t="shared" si="89"/>
        <v>0</v>
      </c>
      <c r="AP60" s="19"/>
      <c r="AQ60" s="18">
        <f t="shared" si="90"/>
        <v>0</v>
      </c>
      <c r="AR60" s="19"/>
      <c r="AS60" s="18">
        <f t="shared" si="91"/>
        <v>0</v>
      </c>
      <c r="AT60" s="19"/>
      <c r="AU60" s="18">
        <f t="shared" si="92"/>
        <v>0</v>
      </c>
      <c r="AV60" s="20"/>
      <c r="AW60" s="18">
        <f t="shared" si="72"/>
        <v>0</v>
      </c>
    </row>
    <row r="61" spans="1:49" s="5" customFormat="1" ht="28.2">
      <c r="A61" s="80" t="s">
        <v>51</v>
      </c>
      <c r="B61" s="33">
        <v>48</v>
      </c>
      <c r="C61" s="6" t="s">
        <v>111</v>
      </c>
      <c r="D61" s="42">
        <f t="shared" si="51"/>
        <v>1.7</v>
      </c>
      <c r="E61" s="43">
        <f t="shared" si="52"/>
        <v>20</v>
      </c>
      <c r="F61" s="42">
        <f t="shared" si="53"/>
        <v>1.7</v>
      </c>
      <c r="G61" s="43">
        <f t="shared" si="54"/>
        <v>50</v>
      </c>
      <c r="H61" s="44">
        <f t="shared" si="76"/>
        <v>20</v>
      </c>
      <c r="I61" s="45">
        <f t="shared" si="77"/>
        <v>44</v>
      </c>
      <c r="J61" s="17">
        <v>28</v>
      </c>
      <c r="K61" s="18">
        <f t="shared" ref="K61:K66" si="93">IF(J61&gt;0,IF(J61&gt;26,1,IF(J61&gt;2,28-J61,IF(J61=2,27,30))),0)</f>
        <v>1</v>
      </c>
      <c r="L61" s="17">
        <v>28</v>
      </c>
      <c r="M61" s="36">
        <v>0.7</v>
      </c>
      <c r="N61" s="17"/>
      <c r="O61" s="18">
        <f t="shared" ref="O61:O66" si="94">(IF(N61&gt;0,IF(N61&gt;26,1,IF(N61&gt;2,28-N61,IF(N61=2,27,30))),0))</f>
        <v>0</v>
      </c>
      <c r="P61" s="17"/>
      <c r="Q61" s="18">
        <f t="shared" si="75"/>
        <v>0</v>
      </c>
      <c r="R61" s="17"/>
      <c r="S61" s="18">
        <f t="shared" si="78"/>
        <v>0</v>
      </c>
      <c r="T61" s="17"/>
      <c r="U61" s="18">
        <f t="shared" si="79"/>
        <v>0</v>
      </c>
      <c r="V61" s="17"/>
      <c r="W61" s="18">
        <f t="shared" si="80"/>
        <v>0</v>
      </c>
      <c r="X61" s="17"/>
      <c r="Y61" s="18">
        <f t="shared" si="81"/>
        <v>0</v>
      </c>
      <c r="Z61" s="17"/>
      <c r="AA61" s="18">
        <f t="shared" si="82"/>
        <v>0</v>
      </c>
      <c r="AB61" s="17"/>
      <c r="AC61" s="18">
        <f t="shared" si="83"/>
        <v>0</v>
      </c>
      <c r="AD61" s="17"/>
      <c r="AE61" s="18">
        <f t="shared" si="84"/>
        <v>0</v>
      </c>
      <c r="AF61" s="17"/>
      <c r="AG61" s="18">
        <f t="shared" si="85"/>
        <v>0</v>
      </c>
      <c r="AH61" s="17"/>
      <c r="AI61" s="18">
        <f t="shared" si="86"/>
        <v>0</v>
      </c>
      <c r="AJ61" s="20"/>
      <c r="AK61" s="18">
        <f t="shared" si="87"/>
        <v>0</v>
      </c>
      <c r="AL61" s="20"/>
      <c r="AM61" s="18">
        <f t="shared" si="88"/>
        <v>0</v>
      </c>
      <c r="AN61" s="20"/>
      <c r="AO61" s="18">
        <f t="shared" si="89"/>
        <v>0</v>
      </c>
      <c r="AP61" s="17"/>
      <c r="AQ61" s="18">
        <f t="shared" si="90"/>
        <v>0</v>
      </c>
      <c r="AR61" s="20"/>
      <c r="AS61" s="18">
        <f t="shared" si="91"/>
        <v>0</v>
      </c>
      <c r="AT61" s="20"/>
      <c r="AU61" s="18">
        <f t="shared" si="92"/>
        <v>0</v>
      </c>
      <c r="AV61" s="17"/>
      <c r="AW61" s="18">
        <f t="shared" si="72"/>
        <v>0</v>
      </c>
    </row>
    <row r="62" spans="1:49" s="5" customFormat="1" ht="28.2">
      <c r="A62" s="77" t="s">
        <v>52</v>
      </c>
      <c r="B62" s="30">
        <v>4</v>
      </c>
      <c r="C62" s="6" t="s">
        <v>38</v>
      </c>
      <c r="D62" s="42">
        <f t="shared" si="51"/>
        <v>1</v>
      </c>
      <c r="E62" s="43">
        <f t="shared" si="52"/>
        <v>21</v>
      </c>
      <c r="F62" s="42">
        <f t="shared" si="53"/>
        <v>1</v>
      </c>
      <c r="G62" s="43">
        <f t="shared" si="54"/>
        <v>51</v>
      </c>
      <c r="H62" s="44">
        <f t="shared" si="76"/>
        <v>21</v>
      </c>
      <c r="I62" s="45">
        <f t="shared" si="77"/>
        <v>45</v>
      </c>
      <c r="J62" s="17">
        <v>50</v>
      </c>
      <c r="K62" s="18">
        <f t="shared" si="93"/>
        <v>1</v>
      </c>
      <c r="L62" s="17"/>
      <c r="M62" s="27">
        <f>IF(L62&gt;0,IF(L62&gt;26,1,IF(L62&gt;2,28-L62,IF(L62=2,27,30))),0)</f>
        <v>0</v>
      </c>
      <c r="N62" s="17"/>
      <c r="O62" s="18">
        <f t="shared" si="94"/>
        <v>0</v>
      </c>
      <c r="P62" s="17"/>
      <c r="Q62" s="18">
        <f t="shared" si="75"/>
        <v>0</v>
      </c>
      <c r="R62" s="17"/>
      <c r="S62" s="18">
        <f t="shared" si="78"/>
        <v>0</v>
      </c>
      <c r="T62" s="17"/>
      <c r="U62" s="18">
        <f t="shared" si="79"/>
        <v>0</v>
      </c>
      <c r="V62" s="17"/>
      <c r="W62" s="18">
        <f t="shared" si="80"/>
        <v>0</v>
      </c>
      <c r="X62" s="17"/>
      <c r="Y62" s="18">
        <f t="shared" si="81"/>
        <v>0</v>
      </c>
      <c r="Z62" s="17"/>
      <c r="AA62" s="18">
        <f t="shared" si="82"/>
        <v>0</v>
      </c>
      <c r="AB62" s="17"/>
      <c r="AC62" s="18">
        <f t="shared" si="83"/>
        <v>0</v>
      </c>
      <c r="AD62" s="17"/>
      <c r="AE62" s="18">
        <f t="shared" si="84"/>
        <v>0</v>
      </c>
      <c r="AF62" s="17"/>
      <c r="AG62" s="18">
        <f t="shared" si="85"/>
        <v>0</v>
      </c>
      <c r="AH62" s="17"/>
      <c r="AI62" s="18">
        <f t="shared" si="86"/>
        <v>0</v>
      </c>
      <c r="AJ62" s="20"/>
      <c r="AK62" s="18">
        <f t="shared" si="87"/>
        <v>0</v>
      </c>
      <c r="AL62" s="20"/>
      <c r="AM62" s="18">
        <f t="shared" si="88"/>
        <v>0</v>
      </c>
      <c r="AN62" s="20"/>
      <c r="AO62" s="18">
        <f t="shared" si="89"/>
        <v>0</v>
      </c>
      <c r="AP62" s="17"/>
      <c r="AQ62" s="18">
        <f t="shared" si="90"/>
        <v>0</v>
      </c>
      <c r="AR62" s="20"/>
      <c r="AS62" s="18">
        <f t="shared" si="91"/>
        <v>0</v>
      </c>
      <c r="AT62" s="20"/>
      <c r="AU62" s="18">
        <f t="shared" si="92"/>
        <v>0</v>
      </c>
      <c r="AV62" s="17"/>
      <c r="AW62" s="18">
        <f t="shared" si="72"/>
        <v>0</v>
      </c>
    </row>
    <row r="63" spans="1:49" s="5" customFormat="1" ht="55.2">
      <c r="A63" s="77" t="s">
        <v>77</v>
      </c>
      <c r="B63" s="31">
        <v>422</v>
      </c>
      <c r="C63" s="6" t="s">
        <v>76</v>
      </c>
      <c r="D63" s="42">
        <f t="shared" si="51"/>
        <v>1</v>
      </c>
      <c r="E63" s="43">
        <f t="shared" si="52"/>
        <v>21</v>
      </c>
      <c r="F63" s="42">
        <f t="shared" si="53"/>
        <v>1</v>
      </c>
      <c r="G63" s="43">
        <f t="shared" si="54"/>
        <v>51</v>
      </c>
      <c r="H63" s="44">
        <f t="shared" si="76"/>
        <v>22</v>
      </c>
      <c r="I63" s="45">
        <f t="shared" si="77"/>
        <v>46</v>
      </c>
      <c r="J63" s="23">
        <v>30</v>
      </c>
      <c r="K63" s="18">
        <f t="shared" si="93"/>
        <v>1</v>
      </c>
      <c r="L63" s="17"/>
      <c r="M63" s="27">
        <f>IF(L63&gt;0,IF(L63&gt;26,1,IF(L63&gt;2,28-L63,IF(L63=2,27,30))),0)</f>
        <v>0</v>
      </c>
      <c r="N63" s="19"/>
      <c r="O63" s="18">
        <f t="shared" si="94"/>
        <v>0</v>
      </c>
      <c r="P63" s="19"/>
      <c r="Q63" s="18">
        <f t="shared" si="75"/>
        <v>0</v>
      </c>
      <c r="R63" s="17"/>
      <c r="S63" s="18">
        <f t="shared" si="78"/>
        <v>0</v>
      </c>
      <c r="T63" s="19"/>
      <c r="U63" s="18">
        <f t="shared" si="79"/>
        <v>0</v>
      </c>
      <c r="V63" s="19"/>
      <c r="W63" s="18">
        <f t="shared" si="80"/>
        <v>0</v>
      </c>
      <c r="X63" s="17"/>
      <c r="Y63" s="18">
        <f t="shared" si="81"/>
        <v>0</v>
      </c>
      <c r="Z63" s="17"/>
      <c r="AA63" s="18">
        <f t="shared" si="82"/>
        <v>0</v>
      </c>
      <c r="AB63" s="17"/>
      <c r="AC63" s="18">
        <f t="shared" si="83"/>
        <v>0</v>
      </c>
      <c r="AD63" s="19"/>
      <c r="AE63" s="18">
        <f t="shared" si="84"/>
        <v>0</v>
      </c>
      <c r="AF63" s="17"/>
      <c r="AG63" s="18">
        <f t="shared" si="85"/>
        <v>0</v>
      </c>
      <c r="AH63" s="17"/>
      <c r="AI63" s="18">
        <f t="shared" si="86"/>
        <v>0</v>
      </c>
      <c r="AJ63" s="20"/>
      <c r="AK63" s="18">
        <f t="shared" si="87"/>
        <v>0</v>
      </c>
      <c r="AL63" s="21"/>
      <c r="AM63" s="18">
        <f t="shared" si="88"/>
        <v>0</v>
      </c>
      <c r="AN63" s="20"/>
      <c r="AO63" s="18">
        <f t="shared" si="89"/>
        <v>0</v>
      </c>
      <c r="AP63" s="20"/>
      <c r="AQ63" s="18">
        <f t="shared" si="90"/>
        <v>0</v>
      </c>
      <c r="AR63" s="21"/>
      <c r="AS63" s="18">
        <f t="shared" si="91"/>
        <v>0</v>
      </c>
      <c r="AT63" s="21"/>
      <c r="AU63" s="18">
        <f t="shared" si="92"/>
        <v>0</v>
      </c>
      <c r="AV63" s="17"/>
      <c r="AW63" s="18">
        <f t="shared" si="72"/>
        <v>0</v>
      </c>
    </row>
    <row r="64" spans="1:49" s="5" customFormat="1" ht="28.2">
      <c r="A64" s="77" t="s">
        <v>66</v>
      </c>
      <c r="B64" s="30">
        <v>52</v>
      </c>
      <c r="C64" s="6" t="s">
        <v>111</v>
      </c>
      <c r="D64" s="42">
        <f t="shared" si="51"/>
        <v>1</v>
      </c>
      <c r="E64" s="43">
        <f t="shared" si="52"/>
        <v>21</v>
      </c>
      <c r="F64" s="42">
        <f t="shared" si="53"/>
        <v>1</v>
      </c>
      <c r="G64" s="43">
        <f t="shared" si="54"/>
        <v>51</v>
      </c>
      <c r="H64" s="44">
        <f t="shared" si="76"/>
        <v>23</v>
      </c>
      <c r="I64" s="45">
        <f t="shared" si="77"/>
        <v>47</v>
      </c>
      <c r="J64" s="23">
        <v>35</v>
      </c>
      <c r="K64" s="18">
        <f t="shared" si="93"/>
        <v>1</v>
      </c>
      <c r="L64" s="17"/>
      <c r="M64" s="27">
        <f>IF(L64&gt;0,IF(L64&gt;26,1,IF(L64&gt;2,28-L64,IF(L64=2,27,30))),0)</f>
        <v>0</v>
      </c>
      <c r="N64" s="17"/>
      <c r="O64" s="18">
        <f t="shared" si="94"/>
        <v>0</v>
      </c>
      <c r="P64" s="17"/>
      <c r="Q64" s="18">
        <f t="shared" si="75"/>
        <v>0</v>
      </c>
      <c r="R64" s="19"/>
      <c r="S64" s="18">
        <f t="shared" si="78"/>
        <v>0</v>
      </c>
      <c r="T64" s="17"/>
      <c r="U64" s="18">
        <f t="shared" si="79"/>
        <v>0</v>
      </c>
      <c r="V64" s="17"/>
      <c r="W64" s="18">
        <f t="shared" si="80"/>
        <v>0</v>
      </c>
      <c r="X64" s="17"/>
      <c r="Y64" s="18">
        <f t="shared" si="81"/>
        <v>0</v>
      </c>
      <c r="Z64" s="17"/>
      <c r="AA64" s="18">
        <f t="shared" si="82"/>
        <v>0</v>
      </c>
      <c r="AB64" s="17"/>
      <c r="AC64" s="18">
        <f t="shared" si="83"/>
        <v>0</v>
      </c>
      <c r="AD64" s="19"/>
      <c r="AE64" s="18">
        <f t="shared" si="84"/>
        <v>0</v>
      </c>
      <c r="AF64" s="17"/>
      <c r="AG64" s="18">
        <f t="shared" si="85"/>
        <v>0</v>
      </c>
      <c r="AH64" s="17"/>
      <c r="AI64" s="18">
        <f t="shared" si="86"/>
        <v>0</v>
      </c>
      <c r="AJ64" s="20"/>
      <c r="AK64" s="18">
        <f t="shared" si="87"/>
        <v>0</v>
      </c>
      <c r="AL64" s="21"/>
      <c r="AM64" s="18">
        <f t="shared" si="88"/>
        <v>0</v>
      </c>
      <c r="AN64" s="20"/>
      <c r="AO64" s="18">
        <f t="shared" si="89"/>
        <v>0</v>
      </c>
      <c r="AP64" s="20"/>
      <c r="AQ64" s="18">
        <f t="shared" si="90"/>
        <v>0</v>
      </c>
      <c r="AR64" s="22"/>
      <c r="AS64" s="18">
        <f t="shared" si="91"/>
        <v>0</v>
      </c>
      <c r="AT64" s="22"/>
      <c r="AU64" s="18">
        <f t="shared" si="92"/>
        <v>0</v>
      </c>
      <c r="AV64" s="17"/>
      <c r="AW64" s="18">
        <f t="shared" si="72"/>
        <v>0</v>
      </c>
    </row>
    <row r="65" spans="1:49" s="5" customFormat="1" ht="28.2">
      <c r="A65" s="77" t="s">
        <v>63</v>
      </c>
      <c r="B65" s="31">
        <v>384</v>
      </c>
      <c r="C65" s="6" t="s">
        <v>111</v>
      </c>
      <c r="D65" s="42">
        <f t="shared" si="51"/>
        <v>1</v>
      </c>
      <c r="E65" s="43">
        <f t="shared" si="52"/>
        <v>21</v>
      </c>
      <c r="F65" s="42">
        <f t="shared" si="53"/>
        <v>1</v>
      </c>
      <c r="G65" s="43">
        <f t="shared" si="54"/>
        <v>51</v>
      </c>
      <c r="H65" s="44">
        <f t="shared" si="76"/>
        <v>24</v>
      </c>
      <c r="I65" s="45">
        <f t="shared" si="77"/>
        <v>48</v>
      </c>
      <c r="J65" s="23">
        <v>52</v>
      </c>
      <c r="K65" s="18">
        <f t="shared" si="93"/>
        <v>1</v>
      </c>
      <c r="L65" s="17"/>
      <c r="M65" s="27">
        <f>IF(L65&gt;0,IF(L65&gt;26,1,IF(L65&gt;2,28-L65,IF(L65=2,27,30))),0)</f>
        <v>0</v>
      </c>
      <c r="N65" s="19"/>
      <c r="O65" s="18">
        <f t="shared" si="94"/>
        <v>0</v>
      </c>
      <c r="P65" s="19"/>
      <c r="Q65" s="18">
        <f t="shared" si="75"/>
        <v>0</v>
      </c>
      <c r="R65" s="17"/>
      <c r="S65" s="18">
        <f t="shared" si="78"/>
        <v>0</v>
      </c>
      <c r="T65" s="19"/>
      <c r="U65" s="18">
        <f t="shared" si="79"/>
        <v>0</v>
      </c>
      <c r="V65" s="19"/>
      <c r="W65" s="18">
        <f t="shared" si="80"/>
        <v>0</v>
      </c>
      <c r="X65" s="17"/>
      <c r="Y65" s="18">
        <f t="shared" si="81"/>
        <v>0</v>
      </c>
      <c r="Z65" s="17"/>
      <c r="AA65" s="18">
        <f t="shared" si="82"/>
        <v>0</v>
      </c>
      <c r="AB65" s="17"/>
      <c r="AC65" s="18">
        <f t="shared" si="83"/>
        <v>0</v>
      </c>
      <c r="AD65" s="19"/>
      <c r="AE65" s="18">
        <f t="shared" si="84"/>
        <v>0</v>
      </c>
      <c r="AF65" s="19"/>
      <c r="AG65" s="18">
        <f t="shared" si="85"/>
        <v>0</v>
      </c>
      <c r="AH65" s="19"/>
      <c r="AI65" s="18">
        <f t="shared" si="86"/>
        <v>0</v>
      </c>
      <c r="AJ65" s="22"/>
      <c r="AK65" s="18">
        <f t="shared" si="87"/>
        <v>0</v>
      </c>
      <c r="AL65" s="22"/>
      <c r="AM65" s="18">
        <f t="shared" si="88"/>
        <v>0</v>
      </c>
      <c r="AN65" s="22"/>
      <c r="AO65" s="18">
        <f t="shared" si="89"/>
        <v>0</v>
      </c>
      <c r="AP65" s="22"/>
      <c r="AQ65" s="18">
        <f t="shared" si="90"/>
        <v>0</v>
      </c>
      <c r="AR65" s="22"/>
      <c r="AS65" s="18">
        <f t="shared" si="91"/>
        <v>0</v>
      </c>
      <c r="AT65" s="22"/>
      <c r="AU65" s="18">
        <f t="shared" si="92"/>
        <v>0</v>
      </c>
      <c r="AV65" s="17"/>
      <c r="AW65" s="18">
        <f t="shared" si="72"/>
        <v>0</v>
      </c>
    </row>
    <row r="66" spans="1:49" s="5" customFormat="1" ht="55.2">
      <c r="A66" s="80" t="s">
        <v>89</v>
      </c>
      <c r="B66" s="33">
        <v>187</v>
      </c>
      <c r="C66" s="6" t="s">
        <v>90</v>
      </c>
      <c r="D66" s="42">
        <f t="shared" si="51"/>
        <v>1</v>
      </c>
      <c r="E66" s="43">
        <f t="shared" si="52"/>
        <v>21</v>
      </c>
      <c r="F66" s="42">
        <f t="shared" si="53"/>
        <v>1</v>
      </c>
      <c r="G66" s="43">
        <f t="shared" si="54"/>
        <v>51</v>
      </c>
      <c r="H66" s="44">
        <f t="shared" si="76"/>
        <v>25</v>
      </c>
      <c r="I66" s="45">
        <f t="shared" si="77"/>
        <v>49</v>
      </c>
      <c r="J66" s="20">
        <v>38</v>
      </c>
      <c r="K66" s="29">
        <f t="shared" si="93"/>
        <v>1</v>
      </c>
      <c r="L66" s="17"/>
      <c r="M66" s="28">
        <f>IF(L66&gt;0,IF(L66&gt;26,1,IF(L66&gt;2,28-L66,IF(L66=2,27,30))),0)</f>
        <v>0</v>
      </c>
      <c r="N66" s="17"/>
      <c r="O66" s="18">
        <f t="shared" si="94"/>
        <v>0</v>
      </c>
      <c r="P66" s="17"/>
      <c r="Q66" s="29">
        <f t="shared" si="75"/>
        <v>0</v>
      </c>
      <c r="R66" s="19"/>
      <c r="S66" s="29">
        <f t="shared" si="78"/>
        <v>0</v>
      </c>
      <c r="T66" s="17"/>
      <c r="U66" s="29">
        <f t="shared" si="79"/>
        <v>0</v>
      </c>
      <c r="V66" s="17"/>
      <c r="W66" s="29">
        <f t="shared" si="80"/>
        <v>0</v>
      </c>
      <c r="X66" s="17"/>
      <c r="Y66" s="29">
        <f t="shared" si="81"/>
        <v>0</v>
      </c>
      <c r="Z66" s="17"/>
      <c r="AA66" s="29">
        <f t="shared" si="82"/>
        <v>0</v>
      </c>
      <c r="AB66" s="17"/>
      <c r="AC66" s="29">
        <f t="shared" si="83"/>
        <v>0</v>
      </c>
      <c r="AD66" s="19"/>
      <c r="AE66" s="29">
        <f t="shared" si="84"/>
        <v>0</v>
      </c>
      <c r="AF66" s="17"/>
      <c r="AG66" s="29">
        <f t="shared" si="85"/>
        <v>0</v>
      </c>
      <c r="AH66" s="17"/>
      <c r="AI66" s="29">
        <f t="shared" si="86"/>
        <v>0</v>
      </c>
      <c r="AJ66" s="17"/>
      <c r="AK66" s="29">
        <f t="shared" si="87"/>
        <v>0</v>
      </c>
      <c r="AL66" s="26"/>
      <c r="AM66" s="29">
        <f t="shared" si="88"/>
        <v>0</v>
      </c>
      <c r="AN66" s="17"/>
      <c r="AO66" s="29">
        <f t="shared" si="89"/>
        <v>0</v>
      </c>
      <c r="AP66" s="17"/>
      <c r="AQ66" s="29">
        <f t="shared" si="90"/>
        <v>0</v>
      </c>
      <c r="AR66" s="19"/>
      <c r="AS66" s="29">
        <f t="shared" si="91"/>
        <v>0</v>
      </c>
      <c r="AT66" s="19"/>
      <c r="AU66" s="29">
        <f t="shared" si="92"/>
        <v>0</v>
      </c>
      <c r="AV66" s="20"/>
      <c r="AW66" s="18">
        <f t="shared" si="72"/>
        <v>0</v>
      </c>
    </row>
    <row r="67" spans="1:49" s="5" customFormat="1" ht="28.2">
      <c r="A67" s="80" t="s">
        <v>116</v>
      </c>
      <c r="B67" s="32">
        <v>408</v>
      </c>
      <c r="C67" s="6" t="s">
        <v>78</v>
      </c>
      <c r="D67" s="42">
        <f t="shared" si="51"/>
        <v>1</v>
      </c>
      <c r="E67" s="43">
        <f t="shared" si="52"/>
        <v>21</v>
      </c>
      <c r="F67" s="42">
        <f t="shared" si="53"/>
        <v>1</v>
      </c>
      <c r="G67" s="43">
        <f t="shared" si="54"/>
        <v>51</v>
      </c>
      <c r="H67" s="44">
        <f t="shared" si="76"/>
        <v>26</v>
      </c>
      <c r="I67" s="45">
        <f t="shared" si="77"/>
        <v>50</v>
      </c>
      <c r="J67" s="20">
        <v>45</v>
      </c>
      <c r="K67" s="84">
        <f>(IF(J67&gt;0,IF(J67&gt;26,1,IF(J67&gt;2,28-J67,IF(J67=2,27,30))),0))</f>
        <v>1</v>
      </c>
      <c r="L67" s="17"/>
      <c r="M67" s="28"/>
      <c r="N67" s="19"/>
      <c r="O67" s="18"/>
      <c r="P67" s="19"/>
      <c r="Q67" s="29"/>
      <c r="R67" s="17"/>
      <c r="S67" s="29"/>
      <c r="T67" s="19"/>
      <c r="U67" s="29"/>
      <c r="V67" s="19"/>
      <c r="W67" s="29"/>
      <c r="X67" s="17"/>
      <c r="Y67" s="29"/>
      <c r="Z67" s="17"/>
      <c r="AA67" s="29"/>
      <c r="AB67" s="19"/>
      <c r="AC67" s="29"/>
      <c r="AD67" s="19"/>
      <c r="AE67" s="29"/>
      <c r="AF67" s="19"/>
      <c r="AG67" s="29"/>
      <c r="AH67" s="19"/>
      <c r="AI67" s="29"/>
      <c r="AJ67" s="19"/>
      <c r="AK67" s="29"/>
      <c r="AL67" s="19"/>
      <c r="AM67" s="29"/>
      <c r="AN67" s="19"/>
      <c r="AO67" s="29"/>
      <c r="AP67" s="19"/>
      <c r="AQ67" s="29"/>
      <c r="AR67" s="19"/>
      <c r="AS67" s="29"/>
      <c r="AT67" s="19"/>
      <c r="AU67" s="29"/>
      <c r="AV67" s="20"/>
      <c r="AW67" s="18"/>
    </row>
    <row r="68" spans="1:49" s="5" customFormat="1" ht="56.4">
      <c r="A68" s="80" t="s">
        <v>65</v>
      </c>
      <c r="B68" s="32">
        <v>421</v>
      </c>
      <c r="C68" s="6" t="s">
        <v>92</v>
      </c>
      <c r="D68" s="42">
        <f t="shared" si="51"/>
        <v>0.8</v>
      </c>
      <c r="E68" s="43">
        <f t="shared" si="52"/>
        <v>27</v>
      </c>
      <c r="F68" s="42">
        <f t="shared" si="53"/>
        <v>0.8</v>
      </c>
      <c r="G68" s="43">
        <f t="shared" si="54"/>
        <v>62</v>
      </c>
      <c r="H68" s="44">
        <f t="shared" si="76"/>
        <v>27</v>
      </c>
      <c r="I68" s="45">
        <f t="shared" si="77"/>
        <v>51</v>
      </c>
      <c r="J68" s="20">
        <v>49</v>
      </c>
      <c r="K68" s="84">
        <v>0.8</v>
      </c>
      <c r="L68" s="17"/>
      <c r="M68" s="28">
        <f>IF(L68&gt;0,IF(L68&gt;26,1,IF(L68&gt;2,28-L68,IF(L68=2,27,30))),0)</f>
        <v>0</v>
      </c>
      <c r="N68" s="19"/>
      <c r="O68" s="18">
        <f>(IF(N68&gt;0,IF(N68&gt;26,1,IF(N68&gt;2,28-N68,IF(N68=2,27,30))),0))</f>
        <v>0</v>
      </c>
      <c r="P68" s="19"/>
      <c r="Q68" s="29">
        <f>IF(P68&gt;0,IF(P68&gt;26,1,IF(P68&gt;2,28-P68,IF(P68=2,27,30))),0)</f>
        <v>0</v>
      </c>
      <c r="R68" s="17"/>
      <c r="S68" s="29">
        <f>IF(R68&gt;0,IF(R68&gt;26,1,IF(R68&gt;2,28-R68,IF(R68=2,27,30))),0)</f>
        <v>0</v>
      </c>
      <c r="T68" s="19"/>
      <c r="U68" s="29">
        <f>IF(T68&gt;0,IF(T68&gt;26,1,IF(T68&gt;2,28-T68,IF(T68=2,27,30))),0)</f>
        <v>0</v>
      </c>
      <c r="V68" s="19"/>
      <c r="W68" s="29">
        <f>IF(V68&gt;0,IF(V68&gt;26,1,IF(V68&gt;2,28-V68,IF(V68=2,27,30))),0)</f>
        <v>0</v>
      </c>
      <c r="X68" s="17"/>
      <c r="Y68" s="29">
        <f>IF(X68&gt;0,IF(X68&gt;26,1,IF(X68&gt;2,28-X68,IF(X68=2,27,30))),0)</f>
        <v>0</v>
      </c>
      <c r="Z68" s="17"/>
      <c r="AA68" s="29">
        <f>IF(Z68&gt;0,IF(Z68&gt;26,1,IF(Z68&gt;2,28-Z68,IF(Z68=2,27,30))),0)</f>
        <v>0</v>
      </c>
      <c r="AB68" s="19"/>
      <c r="AC68" s="29">
        <f>IF(AB68&gt;0,IF(AB68&gt;26,1,IF(AB68&gt;2,28-AB68,IF(AB68=2,27,30))),0)</f>
        <v>0</v>
      </c>
      <c r="AD68" s="19"/>
      <c r="AE68" s="29">
        <f>IF(AD68&gt;0,IF(AD68&gt;26,1,IF(AD68&gt;2,28-AD68,IF(AD68=2,27,30))),0)</f>
        <v>0</v>
      </c>
      <c r="AF68" s="19"/>
      <c r="AG68" s="29">
        <f>IF(AF68&gt;0,IF(AF68&gt;26,1,IF(AF68&gt;2,28-AF68,IF(AF68=2,27,30))),0)</f>
        <v>0</v>
      </c>
      <c r="AH68" s="19"/>
      <c r="AI68" s="29">
        <f>IF(AH68&gt;0,IF(AH68&gt;26,1,IF(AH68&gt;2,28-AH68,IF(AH68=2,27,30))),0)</f>
        <v>0</v>
      </c>
      <c r="AJ68" s="19"/>
      <c r="AK68" s="29">
        <f>IF(AJ68&gt;0,IF(AJ68&gt;26,1,IF(AJ68&gt;2,28-AJ68,IF(AJ68=2,27,30))),0)</f>
        <v>0</v>
      </c>
      <c r="AL68" s="19"/>
      <c r="AM68" s="29">
        <f>IF(AL68&gt;0,IF(AL68&gt;26,1,IF(AL68&gt;2,28-AL68,IF(AL68=2,27,30))),0)</f>
        <v>0</v>
      </c>
      <c r="AN68" s="19"/>
      <c r="AO68" s="29">
        <f>IF(AN68&gt;0,IF(AN68&gt;26,1,IF(AN68&gt;2,28-AN68,IF(AN68=2,27,30))),0)</f>
        <v>0</v>
      </c>
      <c r="AP68" s="19"/>
      <c r="AQ68" s="29">
        <f>IF(AP68&gt;0,IF(AP68&gt;26,1,IF(AP68&gt;2,28-AP68,IF(AP68=2,27,30))),0)</f>
        <v>0</v>
      </c>
      <c r="AR68" s="19"/>
      <c r="AS68" s="29">
        <f>IF(AR68&gt;0,IF(AR68&gt;26,1,IF(AR68&gt;2,28-AR68,IF(AR68=2,27,30))),0)</f>
        <v>0</v>
      </c>
      <c r="AT68" s="19"/>
      <c r="AU68" s="29">
        <f>IF(AT68&gt;0,IF(AT68&gt;26,1,IF(AT68&gt;2,28-AT68,IF(AT68=2,27,30))),0)</f>
        <v>0</v>
      </c>
      <c r="AV68" s="20"/>
      <c r="AW68" s="18">
        <f>IF(AV68&gt;0,IF(AV68&gt;26,1,IF(AV68&gt;2,28-AV68,IF(AV68=2,27,30))),0)</f>
        <v>0</v>
      </c>
    </row>
    <row r="69" spans="1:49" s="5" customFormat="1" ht="28.2">
      <c r="A69" s="77" t="s">
        <v>124</v>
      </c>
      <c r="B69" s="30">
        <v>359</v>
      </c>
      <c r="C69" s="6" t="s">
        <v>125</v>
      </c>
      <c r="D69" s="42">
        <f t="shared" si="51"/>
        <v>0.5</v>
      </c>
      <c r="E69" s="43">
        <f t="shared" si="52"/>
        <v>28</v>
      </c>
      <c r="F69" s="42">
        <f t="shared" si="53"/>
        <v>0.5</v>
      </c>
      <c r="G69" s="43">
        <f t="shared" si="54"/>
        <v>63</v>
      </c>
      <c r="H69" s="44">
        <f t="shared" si="76"/>
        <v>28</v>
      </c>
      <c r="I69" s="45">
        <f t="shared" si="77"/>
        <v>52</v>
      </c>
      <c r="J69" s="23"/>
      <c r="K69" s="18">
        <f>IF(J69&gt;0,IF(J69&gt;26,1,IF(J69&gt;2,28-J69,IF(J69=2,27,30))),0)</f>
        <v>0</v>
      </c>
      <c r="L69" s="17"/>
      <c r="M69" s="27">
        <f>IF(L69&gt;0,IF(L69&gt;26,1,IF(L69&gt;2,28-L69,IF(L69=2,27,30))),0)</f>
        <v>0</v>
      </c>
      <c r="N69" s="17">
        <v>30</v>
      </c>
      <c r="O69" s="18">
        <v>0.5</v>
      </c>
      <c r="P69" s="17"/>
      <c r="Q69" s="18">
        <f>IF(P69&gt;0,IF(P69&gt;26,1,IF(P69&gt;2,28-P69,IF(P69=2,27,30))),0)</f>
        <v>0</v>
      </c>
      <c r="R69" s="19"/>
      <c r="S69" s="18">
        <f>IF(R69&gt;0,IF(R69&gt;26,1,IF(R69&gt;2,28-R69,IF(R69=2,27,30))),0)</f>
        <v>0</v>
      </c>
      <c r="T69" s="17"/>
      <c r="U69" s="18">
        <f>IF(T69&gt;0,IF(T69&gt;26,1,IF(T69&gt;2,28-T69,IF(T69=2,27,30))),0)</f>
        <v>0</v>
      </c>
      <c r="V69" s="17"/>
      <c r="W69" s="18">
        <f>IF(V69&gt;0,IF(V69&gt;26,1,IF(V69&gt;2,28-V69,IF(V69=2,27,30))),0)</f>
        <v>0</v>
      </c>
      <c r="X69" s="17"/>
      <c r="Y69" s="18">
        <f>IF(X69&gt;0,IF(X69&gt;26,1,IF(X69&gt;2,28-X69,IF(X69=2,27,30))),0)</f>
        <v>0</v>
      </c>
      <c r="Z69" s="17"/>
      <c r="AA69" s="18">
        <f>IF(Z69&gt;0,IF(Z69&gt;26,1,IF(Z69&gt;2,28-Z69,IF(Z69=2,27,30))),0)</f>
        <v>0</v>
      </c>
      <c r="AB69" s="17"/>
      <c r="AC69" s="18">
        <f>IF(AB69&gt;0,IF(AB69&gt;26,1,IF(AB69&gt;2,28-AB69,IF(AB69=2,27,30))),0)</f>
        <v>0</v>
      </c>
      <c r="AD69" s="19"/>
      <c r="AE69" s="18">
        <f>IF(AD69&gt;0,IF(AD69&gt;26,1,IF(AD69&gt;2,28-AD69,IF(AD69=2,27,30))),0)</f>
        <v>0</v>
      </c>
      <c r="AF69" s="17"/>
      <c r="AG69" s="18">
        <f>IF(AF69&gt;0,IF(AF69&gt;26,1,IF(AF69&gt;2,28-AF69,IF(AF69=2,27,30))),0)</f>
        <v>0</v>
      </c>
      <c r="AH69" s="17"/>
      <c r="AI69" s="18">
        <f>IF(AH69&gt;0,IF(AH69&gt;26,1,IF(AH69&gt;2,28-AH69,IF(AH69=2,27,30))),0)</f>
        <v>0</v>
      </c>
      <c r="AJ69" s="20"/>
      <c r="AK69" s="18">
        <f>IF(AJ69&gt;0,IF(AJ69&gt;26,1,IF(AJ69&gt;2,28-AJ69,IF(AJ69=2,27,30))),0)</f>
        <v>0</v>
      </c>
      <c r="AL69" s="21"/>
      <c r="AM69" s="18">
        <f>IF(AL69&gt;0,IF(AL69&gt;26,1,IF(AL69&gt;2,28-AL69,IF(AL69=2,27,30))),0)</f>
        <v>0</v>
      </c>
      <c r="AN69" s="20"/>
      <c r="AO69" s="18">
        <f>IF(AN69&gt;0,IF(AN69&gt;26,1,IF(AN69&gt;2,28-AN69,IF(AN69=2,27,30))),0)</f>
        <v>0</v>
      </c>
      <c r="AP69" s="20"/>
      <c r="AQ69" s="18">
        <f>IF(AP69&gt;0,IF(AP69&gt;26,1,IF(AP69&gt;2,28-AP69,IF(AP69=2,27,30))),0)</f>
        <v>0</v>
      </c>
      <c r="AR69" s="22"/>
      <c r="AS69" s="18">
        <f>IF(AR69&gt;0,IF(AR69&gt;26,1,IF(AR69&gt;2,28-AR69,IF(AR69=2,27,30))),0)</f>
        <v>0</v>
      </c>
      <c r="AT69" s="22"/>
      <c r="AU69" s="18">
        <f>IF(AT69&gt;0,IF(AT69&gt;26,1,IF(AT69&gt;2,28-AT69,IF(AT69=2,27,30))),0)</f>
        <v>0</v>
      </c>
      <c r="AV69" s="17"/>
      <c r="AW69" s="18">
        <f>IF(AV69&gt;0,IF(AV69&gt;26,1,IF(AV69&gt;2,28-AV69,IF(AV69=2,27,30))),0)</f>
        <v>0</v>
      </c>
    </row>
    <row r="70" spans="1:49" s="5" customFormat="1" ht="56.4">
      <c r="A70" s="77" t="s">
        <v>96</v>
      </c>
      <c r="B70" s="30">
        <v>267</v>
      </c>
      <c r="C70" s="6" t="s">
        <v>95</v>
      </c>
      <c r="D70" s="85">
        <f t="shared" si="51"/>
        <v>0.5</v>
      </c>
      <c r="E70" s="43">
        <f t="shared" si="52"/>
        <v>28</v>
      </c>
      <c r="F70" s="42">
        <f t="shared" si="53"/>
        <v>0.5</v>
      </c>
      <c r="G70" s="43">
        <f t="shared" si="54"/>
        <v>63</v>
      </c>
      <c r="H70" s="44">
        <f t="shared" si="76"/>
        <v>29</v>
      </c>
      <c r="I70" s="45">
        <f t="shared" si="77"/>
        <v>53</v>
      </c>
      <c r="J70" s="23">
        <v>57</v>
      </c>
      <c r="K70" s="18">
        <v>0.2</v>
      </c>
      <c r="L70" s="17"/>
      <c r="M70" s="27">
        <f>IF(L70&gt;0,IF(L70&gt;26,1,IF(L70&gt;2,28-L70,IF(L70=2,27,30))),0)</f>
        <v>0</v>
      </c>
      <c r="N70" s="17">
        <v>28</v>
      </c>
      <c r="O70" s="18">
        <v>0.3</v>
      </c>
      <c r="P70" s="17"/>
      <c r="Q70" s="18">
        <f>IF(P70&gt;0,IF(P70&gt;26,1,IF(P70&gt;2,28-P70,IF(P70=2,27,30))),0)</f>
        <v>0</v>
      </c>
      <c r="R70" s="19"/>
      <c r="S70" s="18">
        <f>IF(R70&gt;0,IF(R70&gt;26,1,IF(R70&gt;2,28-R70,IF(R70=2,27,30))),0)</f>
        <v>0</v>
      </c>
      <c r="T70" s="17"/>
      <c r="U70" s="18">
        <f>IF(T70&gt;0,IF(T70&gt;26,1,IF(T70&gt;2,28-T70,IF(T70=2,27,30))),0)</f>
        <v>0</v>
      </c>
      <c r="V70" s="17"/>
      <c r="W70" s="18">
        <f>IF(V70&gt;0,IF(V70&gt;26,1,IF(V70&gt;2,28-V70,IF(V70=2,27,30))),0)</f>
        <v>0</v>
      </c>
      <c r="X70" s="17"/>
      <c r="Y70" s="18">
        <f>IF(X70&gt;0,IF(X70&gt;26,1,IF(X70&gt;2,28-X70,IF(X70=2,27,30))),0)</f>
        <v>0</v>
      </c>
      <c r="Z70" s="17"/>
      <c r="AA70" s="18">
        <f>IF(Z70&gt;0,IF(Z70&gt;26,1,IF(Z70&gt;2,28-Z70,IF(Z70=2,27,30))),0)</f>
        <v>0</v>
      </c>
      <c r="AB70" s="17"/>
      <c r="AC70" s="18">
        <f>IF(AB70&gt;0,IF(AB70&gt;26,1,IF(AB70&gt;2,28-AB70,IF(AB70=2,27,30))),0)</f>
        <v>0</v>
      </c>
      <c r="AD70" s="19"/>
      <c r="AE70" s="18">
        <f>IF(AD70&gt;0,IF(AD70&gt;26,1,IF(AD70&gt;2,28-AD70,IF(AD70=2,27,30))),0)</f>
        <v>0</v>
      </c>
      <c r="AF70" s="17"/>
      <c r="AG70" s="18">
        <f>IF(AF70&gt;0,IF(AF70&gt;26,1,IF(AF70&gt;2,28-AF70,IF(AF70=2,27,30))),0)</f>
        <v>0</v>
      </c>
      <c r="AH70" s="17"/>
      <c r="AI70" s="18">
        <f>IF(AH70&gt;0,IF(AH70&gt;26,1,IF(AH70&gt;2,28-AH70,IF(AH70=2,27,30))),0)</f>
        <v>0</v>
      </c>
      <c r="AJ70" s="20"/>
      <c r="AK70" s="18">
        <f>IF(AJ70&gt;0,IF(AJ70&gt;26,1,IF(AJ70&gt;2,28-AJ70,IF(AJ70=2,27,30))),0)</f>
        <v>0</v>
      </c>
      <c r="AL70" s="21"/>
      <c r="AM70" s="18">
        <f>IF(AL70&gt;0,IF(AL70&gt;26,1,IF(AL70&gt;2,28-AL70,IF(AL70=2,27,30))),0)</f>
        <v>0</v>
      </c>
      <c r="AN70" s="20"/>
      <c r="AO70" s="18">
        <f>IF(AN70&gt;0,IF(AN70&gt;26,1,IF(AN70&gt;2,28-AN70,IF(AN70=2,27,30))),0)</f>
        <v>0</v>
      </c>
      <c r="AP70" s="20"/>
      <c r="AQ70" s="18">
        <f>IF(AP70&gt;0,IF(AP70&gt;26,1,IF(AP70&gt;2,28-AP70,IF(AP70=2,27,30))),0)</f>
        <v>0</v>
      </c>
      <c r="AR70" s="22"/>
      <c r="AS70" s="18">
        <f>IF(AR70&gt;0,IF(AR70&gt;26,1,IF(AR70&gt;2,28-AR70,IF(AR70=2,27,30))),0)</f>
        <v>0</v>
      </c>
      <c r="AT70" s="22"/>
      <c r="AU70" s="18">
        <f>IF(AT70&gt;0,IF(AT70&gt;26,1,IF(AT70&gt;2,28-AT70,IF(AT70=2,27,30))),0)</f>
        <v>0</v>
      </c>
      <c r="AV70" s="17"/>
      <c r="AW70" s="18">
        <f>IF(AV70&gt;0,IF(AV70&gt;26,1,IF(AV70&gt;2,28-AV70,IF(AV70=2,27,30))),0)</f>
        <v>0</v>
      </c>
    </row>
    <row r="71" spans="1:49" s="5" customFormat="1" ht="28.2">
      <c r="A71" s="77" t="s">
        <v>61</v>
      </c>
      <c r="B71" s="31">
        <v>346</v>
      </c>
      <c r="C71" s="6" t="s">
        <v>76</v>
      </c>
      <c r="D71" s="85">
        <f t="shared" si="51"/>
        <v>0.2</v>
      </c>
      <c r="E71" s="43">
        <f t="shared" si="52"/>
        <v>30</v>
      </c>
      <c r="F71" s="42">
        <f t="shared" si="53"/>
        <v>0.2</v>
      </c>
      <c r="G71" s="43">
        <f t="shared" si="54"/>
        <v>65</v>
      </c>
      <c r="H71" s="44">
        <f t="shared" si="76"/>
        <v>30</v>
      </c>
      <c r="I71" s="45">
        <f t="shared" si="77"/>
        <v>54</v>
      </c>
      <c r="J71" s="23">
        <v>51</v>
      </c>
      <c r="K71" s="24">
        <f>(IF(J71&gt;0,IF(J71&gt;26,1,IF(J71&gt;2,28-J71,IF(J71=2,27,30))),0))/5</f>
        <v>0.2</v>
      </c>
      <c r="L71" s="25"/>
      <c r="M71" s="27">
        <f>IF(L71&gt;0,IF(L71&gt;26,1,IF(L71&gt;2,28-L71,IF(L71=2,27,30))),0)</f>
        <v>0</v>
      </c>
      <c r="N71" s="25"/>
      <c r="O71" s="18"/>
      <c r="P71" s="25"/>
      <c r="Q71" s="18">
        <f>IF(P71&gt;0,IF(P71&gt;26,1,IF(P71&gt;2,28-P71,IF(P71=2,27,30))),0)</f>
        <v>0</v>
      </c>
      <c r="R71" s="25"/>
      <c r="S71" s="18">
        <f>IF(R71&gt;0,IF(R71&gt;26,1,IF(R71&gt;2,28-R71,IF(R71=2,27,30))),0)</f>
        <v>0</v>
      </c>
      <c r="T71" s="25"/>
      <c r="U71" s="18">
        <f>IF(T71&gt;0,IF(T71&gt;26,1,IF(T71&gt;2,28-T71,IF(T71=2,27,30))),0)</f>
        <v>0</v>
      </c>
      <c r="V71" s="19"/>
      <c r="W71" s="18">
        <f>IF(V71&gt;0,IF(V71&gt;26,1,IF(V71&gt;2,28-V71,IF(V71=2,27,30))),0)</f>
        <v>0</v>
      </c>
      <c r="X71" s="19"/>
      <c r="Y71" s="18">
        <f>IF(X71&gt;0,IF(X71&gt;26,1,IF(X71&gt;2,28-X71,IF(X71=2,27,30))),0)</f>
        <v>0</v>
      </c>
      <c r="Z71" s="17"/>
      <c r="AA71" s="18">
        <f>IF(Z71&gt;0,IF(Z71&gt;26,1,IF(Z71&gt;2,28-Z71,IF(Z71=2,27,30))),0)</f>
        <v>0</v>
      </c>
      <c r="AB71" s="25"/>
      <c r="AC71" s="18">
        <f>IF(AB71&gt;0,IF(AB71&gt;26,1,IF(AB71&gt;2,28-AB71,IF(AB71=2,27,30))),0)</f>
        <v>0</v>
      </c>
      <c r="AD71" s="19"/>
      <c r="AE71" s="18">
        <f>IF(AD71&gt;0,IF(AD71&gt;26,1,IF(AD71&gt;2,28-AD71,IF(AD71=2,27,30))),0)</f>
        <v>0</v>
      </c>
      <c r="AF71" s="19"/>
      <c r="AG71" s="18">
        <f>IF(AF71&gt;0,IF(AF71&gt;26,1,IF(AF71&gt;2,28-AF71,IF(AF71=2,27,30))),0)</f>
        <v>0</v>
      </c>
      <c r="AH71" s="19"/>
      <c r="AI71" s="18">
        <f>IF(AH71&gt;0,IF(AH71&gt;26,1,IF(AH71&gt;2,28-AH71,IF(AH71=2,27,30))),0)</f>
        <v>0</v>
      </c>
      <c r="AJ71" s="22"/>
      <c r="AK71" s="18">
        <f>IF(AJ71&gt;0,IF(AJ71&gt;26,1,IF(AJ71&gt;2,28-AJ71,IF(AJ71=2,27,30))),0)</f>
        <v>0</v>
      </c>
      <c r="AL71" s="22"/>
      <c r="AM71" s="18">
        <f>IF(AL71&gt;0,IF(AL71&gt;26,1,IF(AL71&gt;2,28-AL71,IF(AL71=2,27,30))),0)</f>
        <v>0</v>
      </c>
      <c r="AN71" s="22"/>
      <c r="AO71" s="18">
        <f>IF(AN71&gt;0,IF(AN71&gt;26,1,IF(AN71&gt;2,28-AN71,IF(AN71=2,27,30))),0)</f>
        <v>0</v>
      </c>
      <c r="AP71" s="22"/>
      <c r="AQ71" s="18">
        <f>IF(AP71&gt;0,IF(AP71&gt;26,1,IF(AP71&gt;2,28-AP71,IF(AP71=2,27,30))),0)</f>
        <v>0</v>
      </c>
      <c r="AR71" s="22"/>
      <c r="AS71" s="18">
        <f>IF(AR71&gt;0,IF(AR71&gt;26,1,IF(AR71&gt;2,28-AR71,IF(AR71=2,27,30))),0)</f>
        <v>0</v>
      </c>
      <c r="AT71" s="22"/>
      <c r="AU71" s="18">
        <f>IF(AT71&gt;0,IF(AT71&gt;26,1,IF(AT71&gt;2,28-AT71,IF(AT71=2,27,30))),0)</f>
        <v>0</v>
      </c>
      <c r="AV71" s="17"/>
      <c r="AW71" s="18">
        <f>IF(AV71&gt;0,IF(AV71&gt;26,1,IF(AV71&gt;2,28-AV71,IF(AV71=2,27,30))),0)</f>
        <v>0</v>
      </c>
    </row>
    <row r="72" spans="1:49" s="5" customFormat="1">
      <c r="A72" s="35"/>
      <c r="B72" s="9"/>
      <c r="C72" s="35"/>
      <c r="D72" s="39"/>
      <c r="E72" s="39"/>
      <c r="F72" s="39"/>
      <c r="G72" s="39"/>
      <c r="H72" s="39"/>
      <c r="I72" s="39"/>
      <c r="K72" s="5">
        <f t="shared" ref="K72" si="95">IF(J72&gt;0,IF(J72&gt;26,1,IF(J72&gt;2,28-J72,IF(J72=2,27,30))),0)</f>
        <v>0</v>
      </c>
      <c r="M72" s="39">
        <f t="shared" ref="M72" si="96">IF(L72&gt;0,IF(L72&gt;26,1,IF(L72&gt;2,28-L72,IF(L72=2,27,30))),0)</f>
        <v>0</v>
      </c>
      <c r="O72" s="5">
        <f t="shared" ref="O72" si="97">IF(N72&gt;0,IF(N72&gt;26,1,IF(N72&gt;2,28-N72,IF(N72=2,27,30))),0)</f>
        <v>0</v>
      </c>
      <c r="Q72" s="5">
        <f t="shared" ref="Q72" si="98">IF(P72&gt;0,IF(P72&gt;26,1,IF(P72&gt;2,28-P72,IF(P72=2,27,30))),0)</f>
        <v>0</v>
      </c>
      <c r="S72" s="5">
        <f t="shared" ref="S72" si="99">IF(R72&gt;0,IF(R72&gt;26,1,IF(R72&gt;2,28-R72,IF(R72=2,27,30))),0)</f>
        <v>0</v>
      </c>
      <c r="T72" s="9"/>
      <c r="U72" s="5">
        <f t="shared" ref="U72" si="100">IF(T72&gt;0,IF(T72&gt;26,1,IF(T72&gt;2,28-T72,IF(T72=2,27,30))),0)</f>
        <v>0</v>
      </c>
      <c r="V72" s="10"/>
      <c r="W72" s="5">
        <f t="shared" ref="W72" si="101">IF(V72&gt;0,IF(V72&gt;26,1,IF(V72&gt;2,28-V72,IF(V72=2,27,30))),0)</f>
        <v>0</v>
      </c>
      <c r="Y72" s="5">
        <f t="shared" ref="Y72" si="102">IF(X72&gt;0,IF(X72&gt;26,1,IF(X72&gt;2,28-X72,IF(X72=2,27,30))),0)</f>
        <v>0</v>
      </c>
      <c r="Z72" s="4"/>
      <c r="AA72" s="5">
        <f t="shared" ref="AA72" si="103">IF(Z72&gt;0,IF(Z72&gt;26,1,IF(Z72&gt;2,28-Z72,IF(Z72=2,27,30))),0)</f>
        <v>0</v>
      </c>
      <c r="AC72" s="5">
        <f t="shared" ref="AC72" si="104">IF(AB72&gt;0,IF(AB72&gt;26,1,IF(AB72&gt;2,28-AB72,IF(AB72=2,27,30))),0)</f>
        <v>0</v>
      </c>
      <c r="AE72" s="5">
        <f t="shared" ref="AE72" si="105">IF(AD72&gt;0,IF(AD72&gt;26,1,IF(AD72&gt;2,28-AD72,IF(AD72=2,27,30))),0)</f>
        <v>0</v>
      </c>
      <c r="AF72" s="10"/>
      <c r="AG72" s="5">
        <f t="shared" ref="AG72" si="106">IF(AF72&gt;0,IF(AF72&gt;26,1,IF(AF72&gt;2,28-AF72,IF(AF72=2,27,30))),0)</f>
        <v>0</v>
      </c>
      <c r="AH72" s="10"/>
      <c r="AI72" s="5">
        <f t="shared" ref="AI72" si="107">IF(AH72&gt;0,IF(AH72&gt;26,1,IF(AH72&gt;2,28-AH72,IF(AH72=2,27,30))),0)</f>
        <v>0</v>
      </c>
      <c r="AK72" s="5">
        <f t="shared" ref="AK72" si="108">IF(AJ72&gt;0,IF(AJ72&gt;26,1,IF(AJ72&gt;2,28-AJ72,IF(AJ72=2,27,30))),0)</f>
        <v>0</v>
      </c>
      <c r="AM72" s="5">
        <f t="shared" ref="AM72" si="109">IF(AL72&gt;0,IF(AL72&gt;26,1,IF(AL72&gt;2,28-AL72,IF(AL72=2,27,30))),0)</f>
        <v>0</v>
      </c>
      <c r="AO72" s="5">
        <f t="shared" ref="AO72" si="110">IF(AN72&gt;0,IF(AN72&gt;26,1,IF(AN72&gt;2,28-AN72,IF(AN72=2,27,30))),0)</f>
        <v>0</v>
      </c>
      <c r="AQ72" s="5">
        <f t="shared" ref="AQ72" si="111">IF(AP72&gt;0,IF(AP72&gt;26,1,IF(AP72&gt;2,28-AP72,IF(AP72=2,27,30))),0)</f>
        <v>0</v>
      </c>
      <c r="AS72" s="5">
        <f t="shared" ref="AS72" si="112">IF(AR72&gt;0,IF(AR72&gt;26,1,IF(AR72&gt;2,28-AR72,IF(AR72=2,27,30))),0)</f>
        <v>0</v>
      </c>
      <c r="AU72" s="5">
        <f t="shared" ref="AU72" si="113">IF(AT72&gt;0,IF(AT72&gt;26,1,IF(AT72&gt;2,28-AT72,IF(AT72=2,27,30))),0)</f>
        <v>0</v>
      </c>
      <c r="AW72" s="5">
        <f t="shared" ref="AW72" si="114">IF(AV72&gt;0,IF(AV72&gt;26,1,IF(AV72&gt;2,28-AV72,IF(AV72=2,27,30))),0)</f>
        <v>0</v>
      </c>
    </row>
    <row r="73" spans="1:49" s="5" customFormat="1">
      <c r="A73" s="35"/>
      <c r="B73" s="9"/>
      <c r="C73" s="35"/>
      <c r="D73" s="39"/>
      <c r="E73" s="39"/>
      <c r="F73" s="39"/>
      <c r="G73" s="39"/>
      <c r="H73" s="39"/>
      <c r="I73" s="39"/>
      <c r="M73" s="39"/>
      <c r="T73" s="9"/>
      <c r="V73" s="10"/>
      <c r="Z73" s="4"/>
      <c r="AF73" s="10"/>
      <c r="AH73" s="10"/>
    </row>
    <row r="74" spans="1:49" s="5" customFormat="1">
      <c r="A74" s="35"/>
      <c r="B74" s="9"/>
      <c r="C74" s="35"/>
      <c r="D74" s="39"/>
      <c r="E74" s="39"/>
      <c r="F74" s="39"/>
      <c r="G74" s="39"/>
      <c r="H74" s="39"/>
      <c r="I74" s="39"/>
      <c r="M74" s="39"/>
      <c r="T74" s="9"/>
      <c r="V74" s="10"/>
      <c r="Z74" s="4"/>
      <c r="AF74" s="10"/>
      <c r="AH74" s="10"/>
    </row>
    <row r="75" spans="1:49" s="5" customFormat="1">
      <c r="A75" s="35"/>
      <c r="B75" s="9"/>
      <c r="C75" s="35"/>
      <c r="D75" s="39"/>
      <c r="E75" s="39"/>
      <c r="F75" s="39"/>
      <c r="G75" s="39"/>
      <c r="H75" s="39"/>
      <c r="I75" s="39"/>
      <c r="M75" s="39"/>
      <c r="T75" s="9"/>
      <c r="V75" s="10"/>
      <c r="Z75" s="4"/>
      <c r="AF75" s="10"/>
      <c r="AH75" s="10"/>
    </row>
    <row r="76" spans="1:49" s="5" customFormat="1">
      <c r="A76" s="35"/>
      <c r="B76" s="9"/>
      <c r="C76" s="35"/>
      <c r="D76" s="39"/>
      <c r="E76" s="39"/>
      <c r="F76" s="39"/>
      <c r="G76" s="39"/>
      <c r="H76" s="39"/>
      <c r="I76" s="39"/>
      <c r="M76" s="39"/>
      <c r="T76" s="9"/>
      <c r="V76" s="10"/>
      <c r="Z76" s="4"/>
      <c r="AF76" s="10"/>
      <c r="AH76" s="10"/>
    </row>
    <row r="77" spans="1:49">
      <c r="N77" s="1"/>
      <c r="T77" s="3"/>
      <c r="V77" s="11"/>
      <c r="Z77" s="2"/>
      <c r="AD77" s="1"/>
      <c r="AF77" s="11"/>
      <c r="AH77" s="11"/>
    </row>
    <row r="78" spans="1:49">
      <c r="N78" s="1"/>
      <c r="T78" s="3"/>
      <c r="V78" s="11"/>
      <c r="Z78" s="2"/>
      <c r="AD78" s="1"/>
      <c r="AF78" s="11"/>
      <c r="AH78" s="11"/>
    </row>
    <row r="79" spans="1:49">
      <c r="N79" s="1"/>
      <c r="T79" s="3"/>
      <c r="V79" s="11"/>
      <c r="Z79" s="2"/>
      <c r="AD79" s="1"/>
      <c r="AF79" s="11"/>
      <c r="AH79" s="11"/>
    </row>
    <row r="80" spans="1:49">
      <c r="N80" s="1"/>
      <c r="T80" s="3"/>
      <c r="V80" s="11"/>
      <c r="Z80" s="2"/>
      <c r="AD80" s="1"/>
      <c r="AF80" s="11"/>
      <c r="AH80" s="11"/>
    </row>
    <row r="81" spans="20:32">
      <c r="T81" s="11"/>
      <c r="V81" s="11"/>
      <c r="AF81" s="11"/>
    </row>
    <row r="82" spans="20:32">
      <c r="T82" s="11"/>
      <c r="V82" s="11"/>
      <c r="AF82" s="11"/>
    </row>
  </sheetData>
  <autoFilter ref="A2:AW72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filterColumn colId="35" showButton="0"/>
    <filterColumn colId="37" showButton="0"/>
    <filterColumn colId="39" showButton="0"/>
    <filterColumn colId="41" showButton="0"/>
    <filterColumn colId="43" showButton="0"/>
    <filterColumn colId="45" showButton="0"/>
    <filterColumn colId="47" showButton="0"/>
  </autoFilter>
  <sortState ref="A5:AW17">
    <sortCondition ref="E5:E17"/>
  </sortState>
  <mergeCells count="26">
    <mergeCell ref="A2:A3"/>
    <mergeCell ref="B2:B3"/>
    <mergeCell ref="C2:C3"/>
    <mergeCell ref="AV2:AW2"/>
    <mergeCell ref="J2:K2"/>
    <mergeCell ref="L2:M2"/>
    <mergeCell ref="AD2:AE2"/>
    <mergeCell ref="AF2:AG2"/>
    <mergeCell ref="AH2:AI2"/>
    <mergeCell ref="AJ2:AK2"/>
    <mergeCell ref="N2:O2"/>
    <mergeCell ref="AL2:AM2"/>
    <mergeCell ref="P2:Q2"/>
    <mergeCell ref="R2:S2"/>
    <mergeCell ref="T2:U2"/>
    <mergeCell ref="V2:W2"/>
    <mergeCell ref="AP2:AQ2"/>
    <mergeCell ref="AR2:AS2"/>
    <mergeCell ref="AT2:AU2"/>
    <mergeCell ref="D2:E2"/>
    <mergeCell ref="F2:G2"/>
    <mergeCell ref="X2:Y2"/>
    <mergeCell ref="Z2:AA2"/>
    <mergeCell ref="AB2:AC2"/>
    <mergeCell ref="H2:I2"/>
    <mergeCell ref="AN2:AO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Спартакиада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Горюнова Елена Александровна</dc:creator>
  <cp:lastModifiedBy>пользователь</cp:lastModifiedBy>
  <cp:lastPrinted>2023-03-21T09:44:22Z</cp:lastPrinted>
  <dcterms:created xsi:type="dcterms:W3CDTF">2023-03-03T10:02:31Z</dcterms:created>
  <dcterms:modified xsi:type="dcterms:W3CDTF">2023-04-12T07:26:36Z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6d1e93af-6eef-47bb-acbe-9f56b1ce1850</vt:lpwstr>
  </property>
</Properties>
</file>